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mmortamento prestito excel x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Rodolfo</author>
  </authors>
  <commentList>
    <comment ref="C8" authorId="0">
      <text>
        <r>
          <rPr>
            <b/>
            <sz val="8"/>
            <rFont val="Verdana"/>
            <family val="2"/>
          </rPr>
          <t>Separa il Tan con la vorgola e metti sempre il "%" alla fine!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<sst xmlns="http://schemas.openxmlformats.org/spreadsheetml/2006/main" count="17" uniqueCount="17">
  <si>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Numero di rate in un anno &gt;</t>
  </si>
  <si>
    <t>Francese</t>
  </si>
  <si>
    <t>Calcolo piano ammortamento prestito excel xls:</t>
  </si>
  <si>
    <t>Ammontare del prestito &gt;</t>
  </si>
  <si>
    <t>Tasso di interesse T.a.n.  &gt;</t>
  </si>
  <si>
    <t>Durata del prestito in anni &gt;</t>
  </si>
  <si>
    <t>Calcolo automatico delle rate &gt;</t>
  </si>
  <si>
    <t>Numero progressivo rate:</t>
  </si>
  <si>
    <t xml:space="preserve"> Quota capitale (crescente):</t>
  </si>
  <si>
    <t>Quota Interessi (decrescente):</t>
  </si>
  <si>
    <t>Singola Rata fissa (costante):</t>
  </si>
  <si>
    <t xml:space="preserve">Maggiori dettagli sul metodo di ammortamento francese? Su: </t>
  </si>
  <si>
    <t>calcolo piano ammortamento prestito alla francese a rata fissa</t>
  </si>
  <si>
    <t>Prestiti Personali Fino A 180 Mesi o 15 Anni e Banche Che Lo Fanno</t>
  </si>
  <si>
    <t>Calcolo di un Piano di Ammortamento Prestito Con Maxi Rata Finale</t>
  </si>
  <si>
    <t>Calcolo Prestito Partendo Dalla Rata &amp; Importo Massimo Erogabile</t>
  </si>
  <si>
    <t xml:space="preserve"> Foglio calcolo piano ammortamento prestito personale excel xls by MediaPrestiti.it - Versione 2024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</si>
</sst>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_ ;\-#,##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3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56"/>
      <name val="Arial"/>
      <family val="2"/>
    </font>
    <font>
      <b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3"/>
      <color theme="10"/>
      <name val="Arial"/>
      <family val="2"/>
    </font>
    <font>
      <b/>
      <u val="single"/>
      <sz val="12"/>
      <color theme="10"/>
      <name val="Arial"/>
      <family val="2"/>
    </font>
    <font>
      <b/>
      <u val="single"/>
      <sz val="14"/>
      <color theme="10"/>
      <name val="Arial"/>
      <family val="2"/>
    </font>
    <font>
      <b/>
      <u val="single"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3"/>
      <name val="Arial"/>
      <family val="2"/>
    </font>
    <font>
      <b/>
      <sz val="11"/>
      <color rgb="FF0000FF"/>
      <name val="Arial"/>
      <family val="2"/>
    </font>
    <font>
      <b/>
      <u val="single"/>
      <sz val="10"/>
      <color theme="1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56" fillId="33" borderId="0" xfId="0" applyNumberFormat="1" applyFont="1" applyFill="1" applyBorder="1" applyAlignment="1" applyProtection="1">
      <alignment/>
      <protection/>
    </xf>
    <xf numFmtId="172" fontId="57" fillId="33" borderId="0" xfId="0" applyNumberFormat="1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58" fillId="0" borderId="0" xfId="36" applyNumberFormat="1" applyFont="1" applyFill="1" applyAlignment="1" applyProtection="1">
      <alignment vertical="center"/>
      <protection/>
    </xf>
    <xf numFmtId="0" fontId="59" fillId="0" borderId="0" xfId="36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top"/>
      <protection/>
    </xf>
    <xf numFmtId="172" fontId="2" fillId="0" borderId="0" xfId="0" applyNumberFormat="1" applyFont="1" applyFill="1" applyBorder="1" applyAlignment="1" applyProtection="1">
      <alignment horizontal="left" vertical="top"/>
      <protection/>
    </xf>
    <xf numFmtId="172" fontId="60" fillId="0" borderId="0" xfId="36" applyNumberFormat="1" applyFont="1" applyFill="1" applyAlignment="1" applyProtection="1">
      <alignment vertical="top"/>
      <protection/>
    </xf>
    <xf numFmtId="0" fontId="59" fillId="0" borderId="0" xfId="36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2" fillId="0" borderId="0" xfId="0" applyFont="1" applyFill="1" applyAlignment="1" applyProtection="1">
      <alignment vertical="center"/>
      <protection/>
    </xf>
    <xf numFmtId="172" fontId="2" fillId="0" borderId="10" xfId="0" applyNumberFormat="1" applyFont="1" applyFill="1" applyBorder="1" applyAlignment="1" applyProtection="1">
      <alignment vertical="center"/>
      <protection/>
    </xf>
    <xf numFmtId="172" fontId="61" fillId="0" borderId="11" xfId="36" applyNumberFormat="1" applyFont="1" applyFill="1" applyBorder="1" applyAlignment="1" applyProtection="1">
      <alignment vertical="center"/>
      <protection/>
    </xf>
    <xf numFmtId="172" fontId="61" fillId="0" borderId="12" xfId="36" applyNumberFormat="1" applyFont="1" applyFill="1" applyBorder="1" applyAlignment="1" applyProtection="1">
      <alignment vertical="center"/>
      <protection/>
    </xf>
    <xf numFmtId="0" fontId="61" fillId="0" borderId="0" xfId="36" applyFont="1" applyFill="1" applyAlignment="1" applyProtection="1">
      <alignment vertical="center"/>
      <protection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right"/>
    </xf>
    <xf numFmtId="173" fontId="66" fillId="33" borderId="0" xfId="44" applyNumberFormat="1" applyFont="1" applyFill="1" applyBorder="1" applyAlignment="1" applyProtection="1">
      <alignment horizontal="right"/>
      <protection locked="0"/>
    </xf>
    <xf numFmtId="0" fontId="67" fillId="0" borderId="0" xfId="36" applyFont="1" applyBorder="1" applyAlignment="1" applyProtection="1">
      <alignment horizontal="left"/>
      <protection/>
    </xf>
    <xf numFmtId="0" fontId="0" fillId="33" borderId="0" xfId="0" applyFill="1" applyBorder="1" applyAlignment="1">
      <alignment vertical="center"/>
    </xf>
    <xf numFmtId="44" fontId="53" fillId="33" borderId="0" xfId="0" applyNumberFormat="1" applyFont="1" applyFill="1" applyBorder="1" applyAlignment="1">
      <alignment horizontal="center" vertical="center"/>
    </xf>
    <xf numFmtId="44" fontId="61" fillId="33" borderId="0" xfId="36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0" fillId="0" borderId="13" xfId="0" applyBorder="1" applyAlignment="1">
      <alignment horizontal="left"/>
    </xf>
    <xf numFmtId="44" fontId="0" fillId="0" borderId="0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0" xfId="0" applyNumberFormat="1" applyAlignment="1">
      <alignment/>
    </xf>
    <xf numFmtId="0" fontId="0" fillId="0" borderId="13" xfId="0" applyBorder="1" applyAlignment="1">
      <alignment/>
    </xf>
    <xf numFmtId="43" fontId="0" fillId="0" borderId="0" xfId="44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2" fontId="70" fillId="0" borderId="14" xfId="0" applyNumberFormat="1" applyFont="1" applyFill="1" applyBorder="1" applyAlignment="1" applyProtection="1">
      <alignment horizontal="left" vertical="center"/>
      <protection/>
    </xf>
    <xf numFmtId="0" fontId="71" fillId="33" borderId="15" xfId="0" applyFont="1" applyFill="1" applyBorder="1" applyAlignment="1">
      <alignment horizontal="center" vertical="center"/>
    </xf>
    <xf numFmtId="173" fontId="72" fillId="33" borderId="16" xfId="44" applyNumberFormat="1" applyFont="1" applyFill="1" applyBorder="1" applyAlignment="1" applyProtection="1">
      <alignment horizontal="right"/>
      <protection/>
    </xf>
    <xf numFmtId="173" fontId="72" fillId="33" borderId="16" xfId="44" applyNumberFormat="1" applyFont="1" applyFill="1" applyBorder="1" applyAlignment="1" applyProtection="1">
      <alignment horizontal="right"/>
      <protection locked="0"/>
    </xf>
    <xf numFmtId="44" fontId="72" fillId="33" borderId="17" xfId="0" applyNumberFormat="1" applyFont="1" applyFill="1" applyBorder="1" applyAlignment="1" applyProtection="1">
      <alignment horizontal="right"/>
      <protection locked="0"/>
    </xf>
    <xf numFmtId="10" fontId="72" fillId="33" borderId="17" xfId="49" applyNumberFormat="1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4" fontId="0" fillId="0" borderId="20" xfId="0" applyNumberFormat="1" applyBorder="1" applyAlignment="1">
      <alignment/>
    </xf>
    <xf numFmtId="44" fontId="0" fillId="33" borderId="18" xfId="0" applyNumberFormat="1" applyFill="1" applyBorder="1" applyAlignment="1">
      <alignment/>
    </xf>
    <xf numFmtId="44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67" fillId="0" borderId="0" xfId="36" applyFont="1" applyBorder="1" applyAlignment="1" applyProtection="1">
      <alignment horizontal="right"/>
      <protection/>
    </xf>
    <xf numFmtId="172" fontId="67" fillId="0" borderId="0" xfId="36" applyNumberFormat="1" applyFont="1" applyFill="1" applyAlignment="1" applyProtection="1">
      <alignment vertical="center"/>
      <protection/>
    </xf>
    <xf numFmtId="172" fontId="67" fillId="0" borderId="0" xfId="36" applyNumberFormat="1" applyFont="1" applyFill="1" applyAlignment="1" applyProtection="1">
      <alignment vertical="top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ediaprestiti.it/calcolo-piano-ammortamento-prestito-personale.htm" TargetMode="External" /><Relationship Id="rId3" Type="http://schemas.openxmlformats.org/officeDocument/2006/relationships/hyperlink" Target="https://www.mediaprestiti.it/calcolo-piano-ammortamento-prestito-personal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2</xdr:col>
      <xdr:colOff>1447800</xdr:colOff>
      <xdr:row>2</xdr:row>
      <xdr:rowOff>228600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3495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2047875</xdr:colOff>
      <xdr:row>209</xdr:row>
      <xdr:rowOff>0</xdr:rowOff>
    </xdr:from>
    <xdr:ext cx="190500" cy="266700"/>
    <xdr:sp fLocksText="0">
      <xdr:nvSpPr>
        <xdr:cNvPr id="2" name="CasellaDiTesto 2"/>
        <xdr:cNvSpPr txBox="1">
          <a:spLocks noChangeArrowheads="1"/>
        </xdr:cNvSpPr>
      </xdr:nvSpPr>
      <xdr:spPr>
        <a:xfrm>
          <a:off x="8286750" y="40386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diaprestiti.it/calcolo-piano-ammortamento-prestito-personale.htm" TargetMode="External" /><Relationship Id="rId2" Type="http://schemas.openxmlformats.org/officeDocument/2006/relationships/hyperlink" Target="https://www.mediaprestiti.it/prestiti-personali-a-15-anni.htm" TargetMode="External" /><Relationship Id="rId3" Type="http://schemas.openxmlformats.org/officeDocument/2006/relationships/hyperlink" Target="https://www.mediaprestiti.it/calcolo-piano-di-ammortamento-con-maxi-rata-finale.htm" TargetMode="External" /><Relationship Id="rId4" Type="http://schemas.openxmlformats.org/officeDocument/2006/relationships/hyperlink" Target="https://www.mediaprestiti.it/calcolo-prestito-partendo-dalla-rata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8"/>
  <sheetViews>
    <sheetView showGridLines="0" tabSelected="1" zoomScale="110" zoomScaleNormal="110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43" sqref="G43"/>
    </sheetView>
  </sheetViews>
  <sheetFormatPr defaultColWidth="1.7109375" defaultRowHeight="15"/>
  <cols>
    <col min="1" max="1" width="1.7109375" style="0" customWidth="1"/>
    <col min="2" max="2" width="31.140625" style="33" customWidth="1"/>
    <col min="3" max="3" width="26.421875" style="0" customWidth="1"/>
    <col min="4" max="4" width="34.28125" style="37" customWidth="1"/>
    <col min="5" max="5" width="31.00390625" style="37" customWidth="1"/>
    <col min="6" max="6" width="17.28125" style="0" hidden="1" customWidth="1"/>
    <col min="7" max="7" width="12.57421875" style="0" bestFit="1" customWidth="1"/>
    <col min="8" max="8" width="15.00390625" style="0" customWidth="1"/>
    <col min="9" max="10" width="9.140625" style="0" customWidth="1"/>
    <col min="11" max="11" width="12.00390625" style="0" bestFit="1" customWidth="1"/>
    <col min="12" max="255" width="9.140625" style="0" customWidth="1"/>
  </cols>
  <sheetData>
    <row r="1" spans="1:6" ht="15.75" customHeight="1">
      <c r="A1" s="1"/>
      <c r="B1" s="2"/>
      <c r="D1" s="3" t="s">
        <v>2</v>
      </c>
      <c r="E1" s="4"/>
      <c r="F1" s="5"/>
    </row>
    <row r="2" spans="1:7" s="10" customFormat="1" ht="23.25" customHeight="1">
      <c r="A2" s="6"/>
      <c r="B2" s="7"/>
      <c r="C2" s="8"/>
      <c r="D2" s="54" t="s">
        <v>13</v>
      </c>
      <c r="E2" s="54"/>
      <c r="F2" s="9"/>
      <c r="G2" s="9"/>
    </row>
    <row r="3" spans="1:7" s="15" customFormat="1" ht="19.5" customHeight="1">
      <c r="A3" s="11"/>
      <c r="B3" s="12"/>
      <c r="C3" s="13"/>
      <c r="D3" s="55" t="s">
        <v>14</v>
      </c>
      <c r="E3" s="55"/>
      <c r="F3" s="14"/>
      <c r="G3" s="14"/>
    </row>
    <row r="4" spans="1:7" s="15" customFormat="1" ht="24" customHeight="1" thickBot="1">
      <c r="A4" s="11"/>
      <c r="B4" s="12"/>
      <c r="C4" s="13"/>
      <c r="D4" s="55" t="s">
        <v>15</v>
      </c>
      <c r="E4" s="55"/>
      <c r="F4" s="14"/>
      <c r="G4" s="14"/>
    </row>
    <row r="5" spans="1:6" s="10" customFormat="1" ht="20.25" customHeight="1" thickBot="1">
      <c r="A5" s="16"/>
      <c r="B5" s="40" t="s">
        <v>16</v>
      </c>
      <c r="C5" s="17"/>
      <c r="D5" s="18"/>
      <c r="E5" s="19"/>
      <c r="F5" s="20"/>
    </row>
    <row r="6" spans="2:5" s="21" customFormat="1" ht="22.5" customHeight="1">
      <c r="B6" s="22" t="s">
        <v>3</v>
      </c>
      <c r="C6" s="44">
        <v>35000</v>
      </c>
      <c r="D6" s="22" t="s">
        <v>5</v>
      </c>
      <c r="E6" s="43">
        <v>15</v>
      </c>
    </row>
    <row r="7" spans="2:5" s="21" customFormat="1" ht="19.5" customHeight="1">
      <c r="B7" s="22" t="s">
        <v>0</v>
      </c>
      <c r="C7" s="43">
        <v>12</v>
      </c>
      <c r="D7" s="22" t="s">
        <v>6</v>
      </c>
      <c r="E7" s="42">
        <f>+C7*E6</f>
        <v>180</v>
      </c>
    </row>
    <row r="8" spans="2:5" s="21" customFormat="1" ht="19.5" customHeight="1">
      <c r="B8" s="22" t="s">
        <v>4</v>
      </c>
      <c r="C8" s="45">
        <v>0.0736</v>
      </c>
      <c r="D8" s="23"/>
      <c r="E8" s="24"/>
    </row>
    <row r="9" s="21" customFormat="1" ht="10.5" customHeight="1"/>
    <row r="10" spans="2:5" s="21" customFormat="1" ht="15.75" customHeight="1">
      <c r="B10" s="23" t="s">
        <v>11</v>
      </c>
      <c r="D10" s="26" t="s">
        <v>12</v>
      </c>
      <c r="E10" s="53"/>
    </row>
    <row r="11" spans="1:6" s="30" customFormat="1" ht="15.75" customHeight="1" thickBot="1">
      <c r="A11" s="27"/>
      <c r="B11" s="46"/>
      <c r="C11" s="28"/>
      <c r="D11" s="29"/>
      <c r="E11" s="29"/>
      <c r="F11" s="27"/>
    </row>
    <row r="12" spans="1:9" s="32" customFormat="1" ht="18.75" customHeight="1" thickBot="1">
      <c r="A12" s="31"/>
      <c r="B12" s="41" t="s">
        <v>7</v>
      </c>
      <c r="C12" s="41" t="s">
        <v>8</v>
      </c>
      <c r="D12" s="41" t="s">
        <v>9</v>
      </c>
      <c r="E12" s="41" t="s">
        <v>10</v>
      </c>
      <c r="F12" s="39"/>
      <c r="G12" s="31"/>
      <c r="H12" s="31"/>
      <c r="I12" s="31"/>
    </row>
    <row r="13" spans="2:6" ht="15">
      <c r="B13" s="47">
        <v>0</v>
      </c>
      <c r="C13" s="34"/>
      <c r="D13" s="35"/>
      <c r="E13" s="50"/>
      <c r="F13" s="49">
        <f>+C6</f>
        <v>35000</v>
      </c>
    </row>
    <row r="14" spans="2:6" ht="15">
      <c r="B14" s="48">
        <f>+IF(MAX(B$13:B13)=$E$7,"",B13+1)</f>
        <v>1</v>
      </c>
      <c r="C14" s="34">
        <f aca="true" t="shared" si="0" ref="C14:C53">+IF(B14&gt;$E$7,0,IF(B14=$E$7,F13,IF($F$210="francese",E14-D14,$F$13/$E$7)))</f>
        <v>107.0060945676328</v>
      </c>
      <c r="D14" s="35">
        <f aca="true" t="shared" si="1" ref="D14:D53">+ROUND(F13*$C$8/$C$7,2)</f>
        <v>214.67</v>
      </c>
      <c r="E14" s="51">
        <f aca="true" t="shared" si="2" ref="E14:E53">IF(B14&gt;$E$7,0,IF($F$210="francese",-PMT($C$8/$C$7,$E$7,$F$13,0,0),C14+D14))</f>
        <v>321.6760945676328</v>
      </c>
      <c r="F14" s="49">
        <f aca="true" t="shared" si="3" ref="F14:F53">+F13-C14</f>
        <v>34892.99390543237</v>
      </c>
    </row>
    <row r="15" spans="2:6" ht="15">
      <c r="B15" s="48">
        <f>+IF(MAX(B$13:B14)=$E$7,"",B14+1)</f>
        <v>2</v>
      </c>
      <c r="C15" s="34">
        <f t="shared" si="0"/>
        <v>107.6660945676328</v>
      </c>
      <c r="D15" s="35">
        <f t="shared" si="1"/>
        <v>214.01</v>
      </c>
      <c r="E15" s="51">
        <f t="shared" si="2"/>
        <v>321.6760945676328</v>
      </c>
      <c r="F15" s="49">
        <f t="shared" si="3"/>
        <v>34785.327810864736</v>
      </c>
    </row>
    <row r="16" spans="2:6" ht="15">
      <c r="B16" s="48">
        <f>+IF(MAX(B$13:B15)=$E$7,"",B15+1)</f>
        <v>3</v>
      </c>
      <c r="C16" s="34">
        <f t="shared" si="0"/>
        <v>108.3260945676328</v>
      </c>
      <c r="D16" s="35">
        <f t="shared" si="1"/>
        <v>213.35</v>
      </c>
      <c r="E16" s="51">
        <f t="shared" si="2"/>
        <v>321.6760945676328</v>
      </c>
      <c r="F16" s="49">
        <f t="shared" si="3"/>
        <v>34677.001716297105</v>
      </c>
    </row>
    <row r="17" spans="2:6" ht="15">
      <c r="B17" s="48">
        <f>+IF(MAX(B$13:B16)=$E$7,"",B16+1)</f>
        <v>4</v>
      </c>
      <c r="C17" s="36">
        <f t="shared" si="0"/>
        <v>108.98609456763279</v>
      </c>
      <c r="D17" s="35">
        <f t="shared" si="1"/>
        <v>212.69</v>
      </c>
      <c r="E17" s="51">
        <f t="shared" si="2"/>
        <v>321.6760945676328</v>
      </c>
      <c r="F17" s="49">
        <f t="shared" si="3"/>
        <v>34568.01562172947</v>
      </c>
    </row>
    <row r="18" spans="2:6" ht="15">
      <c r="B18" s="48">
        <f>+IF(MAX(B$13:B17)=$E$7,"",B17+1)</f>
        <v>5</v>
      </c>
      <c r="C18" s="36">
        <f t="shared" si="0"/>
        <v>109.65609456763278</v>
      </c>
      <c r="D18" s="35">
        <f t="shared" si="1"/>
        <v>212.02</v>
      </c>
      <c r="E18" s="51">
        <f t="shared" si="2"/>
        <v>321.6760945676328</v>
      </c>
      <c r="F18" s="49">
        <f t="shared" si="3"/>
        <v>34458.35952716184</v>
      </c>
    </row>
    <row r="19" spans="2:6" ht="15">
      <c r="B19" s="48">
        <f>+IF(MAX(B$13:B18)=$E$7,"",B18+1)</f>
        <v>6</v>
      </c>
      <c r="C19" s="36">
        <f t="shared" si="0"/>
        <v>110.33609456763278</v>
      </c>
      <c r="D19" s="35">
        <f t="shared" si="1"/>
        <v>211.34</v>
      </c>
      <c r="E19" s="51">
        <f t="shared" si="2"/>
        <v>321.6760945676328</v>
      </c>
      <c r="F19" s="49">
        <f t="shared" si="3"/>
        <v>34348.02343259421</v>
      </c>
    </row>
    <row r="20" spans="2:6" ht="15">
      <c r="B20" s="48">
        <f>+IF(MAX(B$13:B19)=$E$7,"",B19+1)</f>
        <v>7</v>
      </c>
      <c r="C20" s="36">
        <f t="shared" si="0"/>
        <v>111.0060945676328</v>
      </c>
      <c r="D20" s="35">
        <f t="shared" si="1"/>
        <v>210.67</v>
      </c>
      <c r="E20" s="51">
        <f t="shared" si="2"/>
        <v>321.6760945676328</v>
      </c>
      <c r="F20" s="49">
        <f t="shared" si="3"/>
        <v>34237.01733802658</v>
      </c>
    </row>
    <row r="21" spans="2:6" ht="15">
      <c r="B21" s="48">
        <f>+IF(MAX(B$13:B20)=$E$7,"",B20+1)</f>
        <v>8</v>
      </c>
      <c r="C21" s="36">
        <f t="shared" si="0"/>
        <v>111.68609456763278</v>
      </c>
      <c r="D21" s="35">
        <f t="shared" si="1"/>
        <v>209.99</v>
      </c>
      <c r="E21" s="51">
        <f t="shared" si="2"/>
        <v>321.6760945676328</v>
      </c>
      <c r="F21" s="49">
        <f t="shared" si="3"/>
        <v>34125.331243458946</v>
      </c>
    </row>
    <row r="22" spans="2:6" ht="15">
      <c r="B22" s="48">
        <f>+IF(MAX(B$13:B21)=$E$7,"",B21+1)</f>
        <v>9</v>
      </c>
      <c r="C22" s="36">
        <f t="shared" si="0"/>
        <v>112.37609456763278</v>
      </c>
      <c r="D22" s="35">
        <f t="shared" si="1"/>
        <v>209.3</v>
      </c>
      <c r="E22" s="51">
        <f t="shared" si="2"/>
        <v>321.6760945676328</v>
      </c>
      <c r="F22" s="49">
        <f t="shared" si="3"/>
        <v>34012.95514889131</v>
      </c>
    </row>
    <row r="23" spans="2:6" ht="15">
      <c r="B23" s="48">
        <f>+IF(MAX(B$13:B22)=$E$7,"",B22+1)</f>
        <v>10</v>
      </c>
      <c r="C23" s="36">
        <f t="shared" si="0"/>
        <v>113.06609456763277</v>
      </c>
      <c r="D23" s="35">
        <f t="shared" si="1"/>
        <v>208.61</v>
      </c>
      <c r="E23" s="51">
        <f t="shared" si="2"/>
        <v>321.6760945676328</v>
      </c>
      <c r="F23" s="49">
        <f t="shared" si="3"/>
        <v>33899.88905432368</v>
      </c>
    </row>
    <row r="24" spans="2:6" ht="15">
      <c r="B24" s="48">
        <f>+IF(MAX(B$13:B23)=$E$7,"",B23+1)</f>
        <v>11</v>
      </c>
      <c r="C24" s="36">
        <f t="shared" si="0"/>
        <v>113.7560945676328</v>
      </c>
      <c r="D24" s="35">
        <f t="shared" si="1"/>
        <v>207.92</v>
      </c>
      <c r="E24" s="51">
        <f t="shared" si="2"/>
        <v>321.6760945676328</v>
      </c>
      <c r="F24" s="49">
        <f t="shared" si="3"/>
        <v>33786.13295975605</v>
      </c>
    </row>
    <row r="25" spans="2:6" ht="15">
      <c r="B25" s="48">
        <f>+IF(MAX(B$13:B24)=$E$7,"",B24+1)</f>
        <v>12</v>
      </c>
      <c r="C25" s="36">
        <f t="shared" si="0"/>
        <v>114.45609456763279</v>
      </c>
      <c r="D25" s="35">
        <f t="shared" si="1"/>
        <v>207.22</v>
      </c>
      <c r="E25" s="51">
        <f t="shared" si="2"/>
        <v>321.6760945676328</v>
      </c>
      <c r="F25" s="49">
        <f t="shared" si="3"/>
        <v>33671.67686518841</v>
      </c>
    </row>
    <row r="26" spans="2:6" ht="15">
      <c r="B26" s="48">
        <f>+IF(MAX(B$13:B25)=$E$7,"",B25+1)</f>
        <v>13</v>
      </c>
      <c r="C26" s="36">
        <f t="shared" si="0"/>
        <v>115.15609456763278</v>
      </c>
      <c r="D26" s="35">
        <f t="shared" si="1"/>
        <v>206.52</v>
      </c>
      <c r="E26" s="51">
        <f t="shared" si="2"/>
        <v>321.6760945676328</v>
      </c>
      <c r="F26" s="49">
        <f t="shared" si="3"/>
        <v>33556.52077062078</v>
      </c>
    </row>
    <row r="27" spans="2:6" ht="15">
      <c r="B27" s="48">
        <f>+IF(MAX(B$13:B26)=$E$7,"",B26+1)</f>
        <v>14</v>
      </c>
      <c r="C27" s="36">
        <f t="shared" si="0"/>
        <v>115.86609456763279</v>
      </c>
      <c r="D27" s="35">
        <f t="shared" si="1"/>
        <v>205.81</v>
      </c>
      <c r="E27" s="51">
        <f t="shared" si="2"/>
        <v>321.6760945676328</v>
      </c>
      <c r="F27" s="49">
        <f t="shared" si="3"/>
        <v>33440.65467605315</v>
      </c>
    </row>
    <row r="28" spans="2:6" ht="15">
      <c r="B28" s="48">
        <f>+IF(MAX(B$13:B27)=$E$7,"",B27+1)</f>
        <v>15</v>
      </c>
      <c r="C28" s="36">
        <f t="shared" si="0"/>
        <v>116.5760945676328</v>
      </c>
      <c r="D28" s="35">
        <f t="shared" si="1"/>
        <v>205.1</v>
      </c>
      <c r="E28" s="51">
        <f t="shared" si="2"/>
        <v>321.6760945676328</v>
      </c>
      <c r="F28" s="49">
        <f t="shared" si="3"/>
        <v>33324.07858148552</v>
      </c>
    </row>
    <row r="29" spans="2:6" ht="15">
      <c r="B29" s="48">
        <f>+IF(MAX(B$13:B28)=$E$7,"",B28+1)</f>
        <v>16</v>
      </c>
      <c r="C29" s="36">
        <f t="shared" si="0"/>
        <v>117.2860945676328</v>
      </c>
      <c r="D29" s="35">
        <f t="shared" si="1"/>
        <v>204.39</v>
      </c>
      <c r="E29" s="51">
        <f t="shared" si="2"/>
        <v>321.6760945676328</v>
      </c>
      <c r="F29" s="49">
        <f t="shared" si="3"/>
        <v>33206.79248691789</v>
      </c>
    </row>
    <row r="30" spans="2:6" ht="15">
      <c r="B30" s="48">
        <f>+IF(MAX(B$13:B29)=$E$7,"",B29+1)</f>
        <v>17</v>
      </c>
      <c r="C30" s="36">
        <f t="shared" si="0"/>
        <v>118.0060945676328</v>
      </c>
      <c r="D30" s="35">
        <f t="shared" si="1"/>
        <v>203.67</v>
      </c>
      <c r="E30" s="51">
        <f t="shared" si="2"/>
        <v>321.6760945676328</v>
      </c>
      <c r="F30" s="49">
        <f t="shared" si="3"/>
        <v>33088.78639235026</v>
      </c>
    </row>
    <row r="31" spans="2:6" ht="15">
      <c r="B31" s="48">
        <f>+IF(MAX(B$13:B30)=$E$7,"",B30+1)</f>
        <v>18</v>
      </c>
      <c r="C31" s="36">
        <f t="shared" si="0"/>
        <v>118.73609456763279</v>
      </c>
      <c r="D31" s="35">
        <f t="shared" si="1"/>
        <v>202.94</v>
      </c>
      <c r="E31" s="51">
        <f t="shared" si="2"/>
        <v>321.6760945676328</v>
      </c>
      <c r="F31" s="49">
        <f t="shared" si="3"/>
        <v>32970.050297782625</v>
      </c>
    </row>
    <row r="32" spans="2:6" ht="15">
      <c r="B32" s="48">
        <f>+IF(MAX(B$13:B31)=$E$7,"",B31+1)</f>
        <v>19</v>
      </c>
      <c r="C32" s="36">
        <f t="shared" si="0"/>
        <v>119.45609456763279</v>
      </c>
      <c r="D32" s="35">
        <f t="shared" si="1"/>
        <v>202.22</v>
      </c>
      <c r="E32" s="51">
        <f t="shared" si="2"/>
        <v>321.6760945676328</v>
      </c>
      <c r="F32" s="49">
        <f t="shared" si="3"/>
        <v>32850.59420321499</v>
      </c>
    </row>
    <row r="33" spans="2:6" ht="15">
      <c r="B33" s="48">
        <f>+IF(MAX(B$13:B32)=$E$7,"",B32+1)</f>
        <v>20</v>
      </c>
      <c r="C33" s="36">
        <f t="shared" si="0"/>
        <v>120.1960945676328</v>
      </c>
      <c r="D33" s="35">
        <f t="shared" si="1"/>
        <v>201.48</v>
      </c>
      <c r="E33" s="51">
        <f t="shared" si="2"/>
        <v>321.6760945676328</v>
      </c>
      <c r="F33" s="49">
        <f t="shared" si="3"/>
        <v>32730.398108647358</v>
      </c>
    </row>
    <row r="34" spans="2:6" ht="15">
      <c r="B34" s="48">
        <f>+IF(MAX(B$13:B33)=$E$7,"",B33+1)</f>
        <v>21</v>
      </c>
      <c r="C34" s="36">
        <f t="shared" si="0"/>
        <v>120.92609456763279</v>
      </c>
      <c r="D34" s="35">
        <f t="shared" si="1"/>
        <v>200.75</v>
      </c>
      <c r="E34" s="51">
        <f t="shared" si="2"/>
        <v>321.6760945676328</v>
      </c>
      <c r="F34" s="49">
        <f t="shared" si="3"/>
        <v>32609.472014079725</v>
      </c>
    </row>
    <row r="35" spans="2:6" ht="15">
      <c r="B35" s="48">
        <f>+IF(MAX(B$13:B34)=$E$7,"",B34+1)</f>
        <v>22</v>
      </c>
      <c r="C35" s="36">
        <f t="shared" si="0"/>
        <v>121.67609456763279</v>
      </c>
      <c r="D35" s="35">
        <f t="shared" si="1"/>
        <v>200</v>
      </c>
      <c r="E35" s="51">
        <f t="shared" si="2"/>
        <v>321.6760945676328</v>
      </c>
      <c r="F35" s="49">
        <f t="shared" si="3"/>
        <v>32487.795919512093</v>
      </c>
    </row>
    <row r="36" spans="2:6" ht="15">
      <c r="B36" s="48">
        <f>+IF(MAX(B$13:B35)=$E$7,"",B35+1)</f>
        <v>23</v>
      </c>
      <c r="C36" s="36">
        <f t="shared" si="0"/>
        <v>122.4160945676328</v>
      </c>
      <c r="D36" s="35">
        <f t="shared" si="1"/>
        <v>199.26</v>
      </c>
      <c r="E36" s="51">
        <f t="shared" si="2"/>
        <v>321.6760945676328</v>
      </c>
      <c r="F36" s="49">
        <f t="shared" si="3"/>
        <v>32365.37982494446</v>
      </c>
    </row>
    <row r="37" spans="2:6" ht="15">
      <c r="B37" s="48">
        <f>+IF(MAX(B$13:B36)=$E$7,"",B36+1)</f>
        <v>24</v>
      </c>
      <c r="C37" s="36">
        <f t="shared" si="0"/>
        <v>123.1660945676328</v>
      </c>
      <c r="D37" s="35">
        <f t="shared" si="1"/>
        <v>198.51</v>
      </c>
      <c r="E37" s="51">
        <f t="shared" si="2"/>
        <v>321.6760945676328</v>
      </c>
      <c r="F37" s="49">
        <f t="shared" si="3"/>
        <v>32242.213730376825</v>
      </c>
    </row>
    <row r="38" spans="2:6" ht="15">
      <c r="B38" s="48">
        <f>+IF(MAX(B$13:B37)=$E$7,"",B37+1)</f>
        <v>25</v>
      </c>
      <c r="C38" s="36">
        <f t="shared" si="0"/>
        <v>123.92609456763279</v>
      </c>
      <c r="D38" s="35">
        <f t="shared" si="1"/>
        <v>197.75</v>
      </c>
      <c r="E38" s="51">
        <f t="shared" si="2"/>
        <v>321.6760945676328</v>
      </c>
      <c r="F38" s="49">
        <f t="shared" si="3"/>
        <v>32118.287635809193</v>
      </c>
    </row>
    <row r="39" spans="2:6" ht="15">
      <c r="B39" s="48">
        <f>+IF(MAX(B$13:B38)=$E$7,"",B38+1)</f>
        <v>26</v>
      </c>
      <c r="C39" s="36">
        <f t="shared" si="0"/>
        <v>124.68609456763278</v>
      </c>
      <c r="D39" s="35">
        <f t="shared" si="1"/>
        <v>196.99</v>
      </c>
      <c r="E39" s="51">
        <f t="shared" si="2"/>
        <v>321.6760945676328</v>
      </c>
      <c r="F39" s="49">
        <f t="shared" si="3"/>
        <v>31993.601541241558</v>
      </c>
    </row>
    <row r="40" spans="2:6" ht="15">
      <c r="B40" s="48">
        <f>+IF(MAX(B$13:B39)=$E$7,"",B39+1)</f>
        <v>27</v>
      </c>
      <c r="C40" s="36">
        <f t="shared" si="0"/>
        <v>125.4460945676328</v>
      </c>
      <c r="D40" s="35">
        <f t="shared" si="1"/>
        <v>196.23</v>
      </c>
      <c r="E40" s="51">
        <f t="shared" si="2"/>
        <v>321.6760945676328</v>
      </c>
      <c r="F40" s="49">
        <f t="shared" si="3"/>
        <v>31868.155446673925</v>
      </c>
    </row>
    <row r="41" spans="2:6" ht="15">
      <c r="B41" s="48">
        <f>+IF(MAX(B$13:B40)=$E$7,"",B40+1)</f>
        <v>28</v>
      </c>
      <c r="C41" s="36">
        <f t="shared" si="0"/>
        <v>126.21609456763278</v>
      </c>
      <c r="D41" s="35">
        <f t="shared" si="1"/>
        <v>195.46</v>
      </c>
      <c r="E41" s="51">
        <f t="shared" si="2"/>
        <v>321.6760945676328</v>
      </c>
      <c r="F41" s="49">
        <f t="shared" si="3"/>
        <v>31741.939352106292</v>
      </c>
    </row>
    <row r="42" spans="2:6" ht="15">
      <c r="B42" s="48">
        <f>+IF(MAX(B$13:B41)=$E$7,"",B41+1)</f>
        <v>29</v>
      </c>
      <c r="C42" s="36">
        <f t="shared" si="0"/>
        <v>126.99609456763278</v>
      </c>
      <c r="D42" s="35">
        <f t="shared" si="1"/>
        <v>194.68</v>
      </c>
      <c r="E42" s="51">
        <f t="shared" si="2"/>
        <v>321.6760945676328</v>
      </c>
      <c r="F42" s="49">
        <f t="shared" si="3"/>
        <v>31614.94325753866</v>
      </c>
    </row>
    <row r="43" spans="2:6" ht="15">
      <c r="B43" s="48">
        <f>+IF(MAX(B$13:B42)=$E$7,"",B42+1)</f>
        <v>30</v>
      </c>
      <c r="C43" s="36">
        <f t="shared" si="0"/>
        <v>127.77609456763278</v>
      </c>
      <c r="D43" s="35">
        <f t="shared" si="1"/>
        <v>193.9</v>
      </c>
      <c r="E43" s="51">
        <f t="shared" si="2"/>
        <v>321.6760945676328</v>
      </c>
      <c r="F43" s="49">
        <f t="shared" si="3"/>
        <v>31487.167162971025</v>
      </c>
    </row>
    <row r="44" spans="2:6" ht="15">
      <c r="B44" s="48">
        <f>+IF(MAX(B$13:B43)=$E$7,"",B43+1)</f>
        <v>31</v>
      </c>
      <c r="C44" s="36">
        <f t="shared" si="0"/>
        <v>128.55609456763278</v>
      </c>
      <c r="D44" s="35">
        <f t="shared" si="1"/>
        <v>193.12</v>
      </c>
      <c r="E44" s="51">
        <f t="shared" si="2"/>
        <v>321.6760945676328</v>
      </c>
      <c r="F44" s="49">
        <f t="shared" si="3"/>
        <v>31358.611068403392</v>
      </c>
    </row>
    <row r="45" spans="2:6" ht="15">
      <c r="B45" s="48">
        <f>+IF(MAX(B$13:B44)=$E$7,"",B44+1)</f>
        <v>32</v>
      </c>
      <c r="C45" s="36">
        <f t="shared" si="0"/>
        <v>129.34609456763278</v>
      </c>
      <c r="D45" s="35">
        <f t="shared" si="1"/>
        <v>192.33</v>
      </c>
      <c r="E45" s="51">
        <f t="shared" si="2"/>
        <v>321.6760945676328</v>
      </c>
      <c r="F45" s="49">
        <f t="shared" si="3"/>
        <v>31229.264973835758</v>
      </c>
    </row>
    <row r="46" spans="2:6" ht="15">
      <c r="B46" s="48">
        <f>+IF(MAX(B$13:B45)=$E$7,"",B45+1)</f>
        <v>33</v>
      </c>
      <c r="C46" s="36">
        <f t="shared" si="0"/>
        <v>130.1360945676328</v>
      </c>
      <c r="D46" s="35">
        <f t="shared" si="1"/>
        <v>191.54</v>
      </c>
      <c r="E46" s="51">
        <f t="shared" si="2"/>
        <v>321.6760945676328</v>
      </c>
      <c r="F46" s="49">
        <f t="shared" si="3"/>
        <v>31099.128879268126</v>
      </c>
    </row>
    <row r="47" spans="2:6" ht="15">
      <c r="B47" s="48">
        <f>+IF(MAX(B$13:B46)=$E$7,"",B46+1)</f>
        <v>34</v>
      </c>
      <c r="C47" s="36">
        <f t="shared" si="0"/>
        <v>130.93609456763278</v>
      </c>
      <c r="D47" s="35">
        <f t="shared" si="1"/>
        <v>190.74</v>
      </c>
      <c r="E47" s="51">
        <f t="shared" si="2"/>
        <v>321.6760945676328</v>
      </c>
      <c r="F47" s="49">
        <f t="shared" si="3"/>
        <v>30968.19278470049</v>
      </c>
    </row>
    <row r="48" spans="2:6" ht="15">
      <c r="B48" s="48">
        <f>+IF(MAX(B$13:B47)=$E$7,"",B47+1)</f>
        <v>35</v>
      </c>
      <c r="C48" s="36">
        <f t="shared" si="0"/>
        <v>131.7360945676328</v>
      </c>
      <c r="D48" s="35">
        <f t="shared" si="1"/>
        <v>189.94</v>
      </c>
      <c r="E48" s="51">
        <f t="shared" si="2"/>
        <v>321.6760945676328</v>
      </c>
      <c r="F48" s="49">
        <f t="shared" si="3"/>
        <v>30836.456690132858</v>
      </c>
    </row>
    <row r="49" spans="2:6" ht="15">
      <c r="B49" s="48">
        <f>+IF(MAX(B$13:B48)=$E$7,"",B48+1)</f>
        <v>36</v>
      </c>
      <c r="C49" s="36">
        <f t="shared" si="0"/>
        <v>132.5460945676328</v>
      </c>
      <c r="D49" s="35">
        <f t="shared" si="1"/>
        <v>189.13</v>
      </c>
      <c r="E49" s="51">
        <f t="shared" si="2"/>
        <v>321.6760945676328</v>
      </c>
      <c r="F49" s="49">
        <f t="shared" si="3"/>
        <v>30703.910595565227</v>
      </c>
    </row>
    <row r="50" spans="2:6" ht="15">
      <c r="B50" s="48">
        <f>+IF(MAX(B$13:B49)=$E$7,"",B49+1)</f>
        <v>37</v>
      </c>
      <c r="C50" s="36">
        <f t="shared" si="0"/>
        <v>133.3560945676328</v>
      </c>
      <c r="D50" s="35">
        <f t="shared" si="1"/>
        <v>188.32</v>
      </c>
      <c r="E50" s="51">
        <f t="shared" si="2"/>
        <v>321.6760945676328</v>
      </c>
      <c r="F50" s="49">
        <f t="shared" si="3"/>
        <v>30570.554500997594</v>
      </c>
    </row>
    <row r="51" spans="2:6" ht="15">
      <c r="B51" s="48">
        <f>+IF(MAX(B$13:B50)=$E$7,"",B50+1)</f>
        <v>38</v>
      </c>
      <c r="C51" s="36">
        <f t="shared" si="0"/>
        <v>134.1760945676328</v>
      </c>
      <c r="D51" s="35">
        <f t="shared" si="1"/>
        <v>187.5</v>
      </c>
      <c r="E51" s="51">
        <f t="shared" si="2"/>
        <v>321.6760945676328</v>
      </c>
      <c r="F51" s="49">
        <f t="shared" si="3"/>
        <v>30436.37840642996</v>
      </c>
    </row>
    <row r="52" spans="2:6" ht="15">
      <c r="B52" s="48">
        <f>+IF(MAX(B$13:B51)=$E$7,"",B51+1)</f>
        <v>39</v>
      </c>
      <c r="C52" s="36">
        <f t="shared" si="0"/>
        <v>134.99609456763278</v>
      </c>
      <c r="D52" s="35">
        <f t="shared" si="1"/>
        <v>186.68</v>
      </c>
      <c r="E52" s="51">
        <f t="shared" si="2"/>
        <v>321.6760945676328</v>
      </c>
      <c r="F52" s="49">
        <f t="shared" si="3"/>
        <v>30301.38231186233</v>
      </c>
    </row>
    <row r="53" spans="2:6" ht="15">
      <c r="B53" s="48">
        <f>+IF(MAX(B$13:B52)=$E$7,"",B52+1)</f>
        <v>40</v>
      </c>
      <c r="C53" s="36">
        <f t="shared" si="0"/>
        <v>135.8260945676328</v>
      </c>
      <c r="D53" s="35">
        <f t="shared" si="1"/>
        <v>185.85</v>
      </c>
      <c r="E53" s="51">
        <f t="shared" si="2"/>
        <v>321.6760945676328</v>
      </c>
      <c r="F53" s="49">
        <f t="shared" si="3"/>
        <v>30165.556217294696</v>
      </c>
    </row>
    <row r="54" spans="2:6" ht="15">
      <c r="B54" s="48">
        <f>+IF(MAX(B$13:B53)=$E$7,"",B53+1)</f>
        <v>41</v>
      </c>
      <c r="C54" s="36">
        <f aca="true" t="shared" si="4" ref="C54:C85">+IF(B54="","",IF(B54&gt;$E$7,0,IF(B54=$E$7,F53,IF($F$210="francese",E54-D54,$F$13/$E$7))))</f>
        <v>136.65609456763278</v>
      </c>
      <c r="D54" s="35">
        <f aca="true" t="shared" si="5" ref="D54:D85">+IF(B54="","",ROUND(F53*$C$8/$C$7,2))</f>
        <v>185.02</v>
      </c>
      <c r="E54" s="51">
        <f aca="true" t="shared" si="6" ref="E54:E117">IF(B54="","",IF(B54&gt;$E$7,0,IF($F$210="francese",-PMT($C$8/$C$7,$E$7,$F$13,0,0),C54+D54)))</f>
        <v>321.6760945676328</v>
      </c>
      <c r="F54" s="49">
        <f aca="true" t="shared" si="7" ref="F54:F85">+IF(B54="","",F53-C54)</f>
        <v>30028.900122727064</v>
      </c>
    </row>
    <row r="55" spans="2:6" ht="15">
      <c r="B55" s="48">
        <f>+IF(MAX(B$13:B54)=$E$7,"",B54+1)</f>
        <v>42</v>
      </c>
      <c r="C55" s="36">
        <f t="shared" si="4"/>
        <v>137.49609456763278</v>
      </c>
      <c r="D55" s="35">
        <f t="shared" si="5"/>
        <v>184.18</v>
      </c>
      <c r="E55" s="51">
        <f t="shared" si="6"/>
        <v>321.6760945676328</v>
      </c>
      <c r="F55" s="49">
        <f t="shared" si="7"/>
        <v>29891.40402815943</v>
      </c>
    </row>
    <row r="56" spans="2:6" ht="15">
      <c r="B56" s="48">
        <f>+IF(MAX(B$13:B55)=$E$7,"",B55+1)</f>
        <v>43</v>
      </c>
      <c r="C56" s="36">
        <f t="shared" si="4"/>
        <v>138.34609456763278</v>
      </c>
      <c r="D56" s="35">
        <f t="shared" si="5"/>
        <v>183.33</v>
      </c>
      <c r="E56" s="51">
        <f t="shared" si="6"/>
        <v>321.6760945676328</v>
      </c>
      <c r="F56" s="49">
        <f t="shared" si="7"/>
        <v>29753.057933591797</v>
      </c>
    </row>
    <row r="57" spans="2:6" ht="15">
      <c r="B57" s="48">
        <f>+IF(MAX(B$13:B56)=$E$7,"",B56+1)</f>
        <v>44</v>
      </c>
      <c r="C57" s="36">
        <f t="shared" si="4"/>
        <v>139.18609456763278</v>
      </c>
      <c r="D57" s="35">
        <f t="shared" si="5"/>
        <v>182.49</v>
      </c>
      <c r="E57" s="51">
        <f t="shared" si="6"/>
        <v>321.6760945676328</v>
      </c>
      <c r="F57" s="49">
        <f t="shared" si="7"/>
        <v>29613.871839024163</v>
      </c>
    </row>
    <row r="58" spans="2:6" ht="15">
      <c r="B58" s="48">
        <f>+IF(MAX(B$13:B57)=$E$7,"",B57+1)</f>
        <v>45</v>
      </c>
      <c r="C58" s="36">
        <f t="shared" si="4"/>
        <v>140.0460945676328</v>
      </c>
      <c r="D58" s="35">
        <f t="shared" si="5"/>
        <v>181.63</v>
      </c>
      <c r="E58" s="51">
        <f t="shared" si="6"/>
        <v>321.6760945676328</v>
      </c>
      <c r="F58" s="49">
        <f t="shared" si="7"/>
        <v>29473.82574445653</v>
      </c>
    </row>
    <row r="59" spans="2:6" ht="15">
      <c r="B59" s="48">
        <f>+IF(MAX(B$13:B58)=$E$7,"",B58+1)</f>
        <v>46</v>
      </c>
      <c r="C59" s="36">
        <f t="shared" si="4"/>
        <v>140.90609456763278</v>
      </c>
      <c r="D59" s="35">
        <f t="shared" si="5"/>
        <v>180.77</v>
      </c>
      <c r="E59" s="51">
        <f t="shared" si="6"/>
        <v>321.6760945676328</v>
      </c>
      <c r="F59" s="49">
        <f t="shared" si="7"/>
        <v>29332.9196498889</v>
      </c>
    </row>
    <row r="60" spans="2:6" ht="15">
      <c r="B60" s="48">
        <f>+IF(MAX(B$13:B59)=$E$7,"",B59+1)</f>
        <v>47</v>
      </c>
      <c r="C60" s="36">
        <f t="shared" si="4"/>
        <v>141.7660945676328</v>
      </c>
      <c r="D60" s="35">
        <f t="shared" si="5"/>
        <v>179.91</v>
      </c>
      <c r="E60" s="51">
        <f t="shared" si="6"/>
        <v>321.6760945676328</v>
      </c>
      <c r="F60" s="49">
        <f t="shared" si="7"/>
        <v>29191.153555321267</v>
      </c>
    </row>
    <row r="61" spans="2:6" ht="15">
      <c r="B61" s="48">
        <f>+IF(MAX(B$13:B60)=$E$7,"",B60+1)</f>
        <v>48</v>
      </c>
      <c r="C61" s="36">
        <f t="shared" si="4"/>
        <v>142.6360945676328</v>
      </c>
      <c r="D61" s="35">
        <f t="shared" si="5"/>
        <v>179.04</v>
      </c>
      <c r="E61" s="51">
        <f t="shared" si="6"/>
        <v>321.6760945676328</v>
      </c>
      <c r="F61" s="49">
        <f t="shared" si="7"/>
        <v>29048.517460753636</v>
      </c>
    </row>
    <row r="62" spans="2:6" ht="15">
      <c r="B62" s="48">
        <f>+IF(MAX(B$13:B61)=$E$7,"",B61+1)</f>
        <v>49</v>
      </c>
      <c r="C62" s="36">
        <f t="shared" si="4"/>
        <v>143.5160945676328</v>
      </c>
      <c r="D62" s="35">
        <f t="shared" si="5"/>
        <v>178.16</v>
      </c>
      <c r="E62" s="51">
        <f t="shared" si="6"/>
        <v>321.6760945676328</v>
      </c>
      <c r="F62" s="49">
        <f t="shared" si="7"/>
        <v>28905.001366186003</v>
      </c>
    </row>
    <row r="63" spans="2:6" ht="15">
      <c r="B63" s="48">
        <f>+IF(MAX(B$13:B62)=$E$7,"",B62+1)</f>
        <v>50</v>
      </c>
      <c r="C63" s="36">
        <f t="shared" si="4"/>
        <v>144.3960945676328</v>
      </c>
      <c r="D63" s="35">
        <f t="shared" si="5"/>
        <v>177.28</v>
      </c>
      <c r="E63" s="51">
        <f t="shared" si="6"/>
        <v>321.6760945676328</v>
      </c>
      <c r="F63" s="49">
        <f t="shared" si="7"/>
        <v>28760.60527161837</v>
      </c>
    </row>
    <row r="64" spans="2:6" ht="15">
      <c r="B64" s="48">
        <f>+IF(MAX(B$13:B63)=$E$7,"",B63+1)</f>
        <v>51</v>
      </c>
      <c r="C64" s="36">
        <f t="shared" si="4"/>
        <v>145.27609456763278</v>
      </c>
      <c r="D64" s="35">
        <f t="shared" si="5"/>
        <v>176.4</v>
      </c>
      <c r="E64" s="51">
        <f t="shared" si="6"/>
        <v>321.6760945676328</v>
      </c>
      <c r="F64" s="49">
        <f t="shared" si="7"/>
        <v>28615.329177050735</v>
      </c>
    </row>
    <row r="65" spans="2:6" ht="15">
      <c r="B65" s="48">
        <f>+IF(MAX(B$13:B64)=$E$7,"",B64+1)</f>
        <v>52</v>
      </c>
      <c r="C65" s="36">
        <f t="shared" si="4"/>
        <v>146.1660945676328</v>
      </c>
      <c r="D65" s="35">
        <f t="shared" si="5"/>
        <v>175.51</v>
      </c>
      <c r="E65" s="51">
        <f t="shared" si="6"/>
        <v>321.6760945676328</v>
      </c>
      <c r="F65" s="49">
        <f t="shared" si="7"/>
        <v>28469.1630824831</v>
      </c>
    </row>
    <row r="66" spans="2:6" ht="15">
      <c r="B66" s="48">
        <f>+IF(MAX(B$13:B65)=$E$7,"",B65+1)</f>
        <v>53</v>
      </c>
      <c r="C66" s="36">
        <f t="shared" si="4"/>
        <v>147.06609456763277</v>
      </c>
      <c r="D66" s="35">
        <f t="shared" si="5"/>
        <v>174.61</v>
      </c>
      <c r="E66" s="51">
        <f t="shared" si="6"/>
        <v>321.6760945676328</v>
      </c>
      <c r="F66" s="49">
        <f t="shared" si="7"/>
        <v>28322.09698791547</v>
      </c>
    </row>
    <row r="67" spans="2:6" ht="15">
      <c r="B67" s="48">
        <f>+IF(MAX(B$13:B66)=$E$7,"",B66+1)</f>
        <v>54</v>
      </c>
      <c r="C67" s="36">
        <f t="shared" si="4"/>
        <v>147.96609456763278</v>
      </c>
      <c r="D67" s="35">
        <f t="shared" si="5"/>
        <v>173.71</v>
      </c>
      <c r="E67" s="51">
        <f t="shared" si="6"/>
        <v>321.6760945676328</v>
      </c>
      <c r="F67" s="49">
        <f t="shared" si="7"/>
        <v>28174.130893347836</v>
      </c>
    </row>
    <row r="68" spans="2:6" ht="15">
      <c r="B68" s="48">
        <f>+IF(MAX(B$13:B67)=$E$7,"",B67+1)</f>
        <v>55</v>
      </c>
      <c r="C68" s="36">
        <f t="shared" si="4"/>
        <v>148.87609456763278</v>
      </c>
      <c r="D68" s="35">
        <f t="shared" si="5"/>
        <v>172.8</v>
      </c>
      <c r="E68" s="51">
        <f t="shared" si="6"/>
        <v>321.6760945676328</v>
      </c>
      <c r="F68" s="49">
        <f t="shared" si="7"/>
        <v>28025.254798780203</v>
      </c>
    </row>
    <row r="69" spans="2:6" ht="15">
      <c r="B69" s="48">
        <f>+IF(MAX(B$13:B68)=$E$7,"",B68+1)</f>
        <v>56</v>
      </c>
      <c r="C69" s="36">
        <f t="shared" si="4"/>
        <v>149.7860945676328</v>
      </c>
      <c r="D69" s="35">
        <f t="shared" si="5"/>
        <v>171.89</v>
      </c>
      <c r="E69" s="51">
        <f t="shared" si="6"/>
        <v>321.6760945676328</v>
      </c>
      <c r="F69" s="49">
        <f t="shared" si="7"/>
        <v>27875.46870421257</v>
      </c>
    </row>
    <row r="70" spans="2:6" ht="15">
      <c r="B70" s="48">
        <f>+IF(MAX(B$13:B69)=$E$7,"",B69+1)</f>
        <v>57</v>
      </c>
      <c r="C70" s="36">
        <f t="shared" si="4"/>
        <v>150.7060945676328</v>
      </c>
      <c r="D70" s="35">
        <f t="shared" si="5"/>
        <v>170.97</v>
      </c>
      <c r="E70" s="51">
        <f t="shared" si="6"/>
        <v>321.6760945676328</v>
      </c>
      <c r="F70" s="49">
        <f t="shared" si="7"/>
        <v>27724.76260964494</v>
      </c>
    </row>
    <row r="71" spans="2:6" ht="15">
      <c r="B71" s="48">
        <f>+IF(MAX(B$13:B70)=$E$7,"",B70+1)</f>
        <v>58</v>
      </c>
      <c r="C71" s="36">
        <f t="shared" si="4"/>
        <v>151.62609456763278</v>
      </c>
      <c r="D71" s="35">
        <f t="shared" si="5"/>
        <v>170.05</v>
      </c>
      <c r="E71" s="51">
        <f t="shared" si="6"/>
        <v>321.6760945676328</v>
      </c>
      <c r="F71" s="49">
        <f t="shared" si="7"/>
        <v>27573.136515077305</v>
      </c>
    </row>
    <row r="72" spans="2:6" ht="15">
      <c r="B72" s="48">
        <f>+IF(MAX(B$13:B71)=$E$7,"",B71+1)</f>
        <v>59</v>
      </c>
      <c r="C72" s="36">
        <f t="shared" si="4"/>
        <v>152.55609456763278</v>
      </c>
      <c r="D72" s="35">
        <f t="shared" si="5"/>
        <v>169.12</v>
      </c>
      <c r="E72" s="51">
        <f t="shared" si="6"/>
        <v>321.6760945676328</v>
      </c>
      <c r="F72" s="49">
        <f t="shared" si="7"/>
        <v>27420.580420509672</v>
      </c>
    </row>
    <row r="73" spans="2:6" ht="15">
      <c r="B73" s="48">
        <f>+IF(MAX(B$13:B72)=$E$7,"",B72+1)</f>
        <v>60</v>
      </c>
      <c r="C73" s="36">
        <f t="shared" si="4"/>
        <v>153.49609456763278</v>
      </c>
      <c r="D73" s="35">
        <f t="shared" si="5"/>
        <v>168.18</v>
      </c>
      <c r="E73" s="51">
        <f t="shared" si="6"/>
        <v>321.6760945676328</v>
      </c>
      <c r="F73" s="49">
        <f t="shared" si="7"/>
        <v>27267.08432594204</v>
      </c>
    </row>
    <row r="74" spans="2:6" ht="15">
      <c r="B74" s="48">
        <f>+IF(MAX(B$13:B73)=$E$7,"",B73+1)</f>
        <v>61</v>
      </c>
      <c r="C74" s="36">
        <f t="shared" si="4"/>
        <v>154.43609456763278</v>
      </c>
      <c r="D74" s="35">
        <f t="shared" si="5"/>
        <v>167.24</v>
      </c>
      <c r="E74" s="51">
        <f t="shared" si="6"/>
        <v>321.6760945676328</v>
      </c>
      <c r="F74" s="49">
        <f t="shared" si="7"/>
        <v>27112.648231374405</v>
      </c>
    </row>
    <row r="75" spans="2:6" ht="15">
      <c r="B75" s="48">
        <f>+IF(MAX(B$13:B74)=$E$7,"",B74+1)</f>
        <v>62</v>
      </c>
      <c r="C75" s="36">
        <f t="shared" si="4"/>
        <v>155.3860945676328</v>
      </c>
      <c r="D75" s="35">
        <f t="shared" si="5"/>
        <v>166.29</v>
      </c>
      <c r="E75" s="51">
        <f t="shared" si="6"/>
        <v>321.6760945676328</v>
      </c>
      <c r="F75" s="49">
        <f t="shared" si="7"/>
        <v>26957.262136806774</v>
      </c>
    </row>
    <row r="76" spans="2:6" ht="15">
      <c r="B76" s="48">
        <f>+IF(MAX(B$13:B75)=$E$7,"",B75+1)</f>
        <v>63</v>
      </c>
      <c r="C76" s="36">
        <f t="shared" si="4"/>
        <v>156.33609456763278</v>
      </c>
      <c r="D76" s="35">
        <f t="shared" si="5"/>
        <v>165.34</v>
      </c>
      <c r="E76" s="51">
        <f t="shared" si="6"/>
        <v>321.6760945676328</v>
      </c>
      <c r="F76" s="49">
        <f t="shared" si="7"/>
        <v>26800.92604223914</v>
      </c>
    </row>
    <row r="77" spans="2:6" ht="15">
      <c r="B77" s="48">
        <f>+IF(MAX(B$13:B76)=$E$7,"",B76+1)</f>
        <v>64</v>
      </c>
      <c r="C77" s="36">
        <f t="shared" si="4"/>
        <v>157.2960945676328</v>
      </c>
      <c r="D77" s="35">
        <f t="shared" si="5"/>
        <v>164.38</v>
      </c>
      <c r="E77" s="51">
        <f t="shared" si="6"/>
        <v>321.6760945676328</v>
      </c>
      <c r="F77" s="49">
        <f t="shared" si="7"/>
        <v>26643.62994767151</v>
      </c>
    </row>
    <row r="78" spans="2:6" ht="15">
      <c r="B78" s="48">
        <f>+IF(MAX(B$13:B77)=$E$7,"",B77+1)</f>
        <v>65</v>
      </c>
      <c r="C78" s="36">
        <f t="shared" si="4"/>
        <v>158.2660945676328</v>
      </c>
      <c r="D78" s="35">
        <f t="shared" si="5"/>
        <v>163.41</v>
      </c>
      <c r="E78" s="51">
        <f t="shared" si="6"/>
        <v>321.6760945676328</v>
      </c>
      <c r="F78" s="49">
        <f t="shared" si="7"/>
        <v>26485.363853103878</v>
      </c>
    </row>
    <row r="79" spans="2:6" ht="15">
      <c r="B79" s="48">
        <f>+IF(MAX(B$13:B78)=$E$7,"",B78+1)</f>
        <v>66</v>
      </c>
      <c r="C79" s="36">
        <f t="shared" si="4"/>
        <v>159.2360945676328</v>
      </c>
      <c r="D79" s="35">
        <f t="shared" si="5"/>
        <v>162.44</v>
      </c>
      <c r="E79" s="51">
        <f t="shared" si="6"/>
        <v>321.6760945676328</v>
      </c>
      <c r="F79" s="49">
        <f t="shared" si="7"/>
        <v>26326.127758536244</v>
      </c>
    </row>
    <row r="80" spans="2:6" ht="15">
      <c r="B80" s="48">
        <f>+IF(MAX(B$13:B79)=$E$7,"",B79+1)</f>
        <v>67</v>
      </c>
      <c r="C80" s="36">
        <f t="shared" si="4"/>
        <v>160.2060945676328</v>
      </c>
      <c r="D80" s="35">
        <f t="shared" si="5"/>
        <v>161.47</v>
      </c>
      <c r="E80" s="51">
        <f t="shared" si="6"/>
        <v>321.6760945676328</v>
      </c>
      <c r="F80" s="49">
        <f t="shared" si="7"/>
        <v>26165.921663968613</v>
      </c>
    </row>
    <row r="81" spans="2:6" ht="15">
      <c r="B81" s="48">
        <f>+IF(MAX(B$13:B80)=$E$7,"",B80+1)</f>
        <v>68</v>
      </c>
      <c r="C81" s="36">
        <f t="shared" si="4"/>
        <v>161.1960945676328</v>
      </c>
      <c r="D81" s="35">
        <f t="shared" si="5"/>
        <v>160.48</v>
      </c>
      <c r="E81" s="51">
        <f t="shared" si="6"/>
        <v>321.6760945676328</v>
      </c>
      <c r="F81" s="49">
        <f t="shared" si="7"/>
        <v>26004.72556940098</v>
      </c>
    </row>
    <row r="82" spans="2:6" ht="15">
      <c r="B82" s="48">
        <f>+IF(MAX(B$13:B81)=$E$7,"",B81+1)</f>
        <v>69</v>
      </c>
      <c r="C82" s="36">
        <f t="shared" si="4"/>
        <v>162.1760945676328</v>
      </c>
      <c r="D82" s="35">
        <f t="shared" si="5"/>
        <v>159.5</v>
      </c>
      <c r="E82" s="51">
        <f t="shared" si="6"/>
        <v>321.6760945676328</v>
      </c>
      <c r="F82" s="49">
        <f t="shared" si="7"/>
        <v>25842.549474833348</v>
      </c>
    </row>
    <row r="83" spans="2:6" ht="15">
      <c r="B83" s="48">
        <f>+IF(MAX(B$13:B82)=$E$7,"",B82+1)</f>
        <v>70</v>
      </c>
      <c r="C83" s="36">
        <f t="shared" si="4"/>
        <v>163.1760945676328</v>
      </c>
      <c r="D83" s="35">
        <f t="shared" si="5"/>
        <v>158.5</v>
      </c>
      <c r="E83" s="51">
        <f t="shared" si="6"/>
        <v>321.6760945676328</v>
      </c>
      <c r="F83" s="49">
        <f t="shared" si="7"/>
        <v>25679.373380265715</v>
      </c>
    </row>
    <row r="84" spans="2:6" ht="15">
      <c r="B84" s="48">
        <f>+IF(MAX(B$13:B83)=$E$7,"",B83+1)</f>
        <v>71</v>
      </c>
      <c r="C84" s="36">
        <f t="shared" si="4"/>
        <v>164.1760945676328</v>
      </c>
      <c r="D84" s="35">
        <f t="shared" si="5"/>
        <v>157.5</v>
      </c>
      <c r="E84" s="51">
        <f t="shared" si="6"/>
        <v>321.6760945676328</v>
      </c>
      <c r="F84" s="49">
        <f t="shared" si="7"/>
        <v>25515.197285698083</v>
      </c>
    </row>
    <row r="85" spans="2:6" ht="15">
      <c r="B85" s="48">
        <f>+IF(MAX(B$13:B84)=$E$7,"",B84+1)</f>
        <v>72</v>
      </c>
      <c r="C85" s="36">
        <f t="shared" si="4"/>
        <v>165.18609456763278</v>
      </c>
      <c r="D85" s="35">
        <f t="shared" si="5"/>
        <v>156.49</v>
      </c>
      <c r="E85" s="51">
        <f t="shared" si="6"/>
        <v>321.6760945676328</v>
      </c>
      <c r="F85" s="49">
        <f t="shared" si="7"/>
        <v>25350.01119113045</v>
      </c>
    </row>
    <row r="86" spans="2:6" ht="15">
      <c r="B86" s="48">
        <f>+IF(MAX(B$13:B85)=$E$7,"",B85+1)</f>
        <v>73</v>
      </c>
      <c r="C86" s="36">
        <f aca="true" t="shared" si="8" ref="C86:C117">+IF(B86="","",IF(B86&gt;$E$7,0,IF(B86=$E$7,F85,IF($F$210="francese",E86-D86,$F$13/$E$7))))</f>
        <v>166.1960945676328</v>
      </c>
      <c r="D86" s="35">
        <f aca="true" t="shared" si="9" ref="D86:D117">+IF(B86="","",ROUND(F85*$C$8/$C$7,2))</f>
        <v>155.48</v>
      </c>
      <c r="E86" s="51">
        <f t="shared" si="6"/>
        <v>321.6760945676328</v>
      </c>
      <c r="F86" s="49">
        <f aca="true" t="shared" si="10" ref="F86:F117">+IF(B86="","",F85-C86)</f>
        <v>25183.815096562816</v>
      </c>
    </row>
    <row r="87" spans="2:6" ht="15">
      <c r="B87" s="48">
        <f>+IF(MAX(B$13:B86)=$E$7,"",B86+1)</f>
        <v>74</v>
      </c>
      <c r="C87" s="36">
        <f t="shared" si="8"/>
        <v>167.21609456763278</v>
      </c>
      <c r="D87" s="35">
        <f t="shared" si="9"/>
        <v>154.46</v>
      </c>
      <c r="E87" s="51">
        <f t="shared" si="6"/>
        <v>321.6760945676328</v>
      </c>
      <c r="F87" s="49">
        <f t="shared" si="10"/>
        <v>25016.599001995182</v>
      </c>
    </row>
    <row r="88" spans="2:6" ht="15">
      <c r="B88" s="48">
        <f>+IF(MAX(B$13:B87)=$E$7,"",B87+1)</f>
        <v>75</v>
      </c>
      <c r="C88" s="36">
        <f t="shared" si="8"/>
        <v>168.2360945676328</v>
      </c>
      <c r="D88" s="35">
        <f t="shared" si="9"/>
        <v>153.44</v>
      </c>
      <c r="E88" s="51">
        <f t="shared" si="6"/>
        <v>321.6760945676328</v>
      </c>
      <c r="F88" s="49">
        <f t="shared" si="10"/>
        <v>24848.36290742755</v>
      </c>
    </row>
    <row r="89" spans="2:6" ht="15">
      <c r="B89" s="48">
        <f>+IF(MAX(B$13:B88)=$E$7,"",B88+1)</f>
        <v>76</v>
      </c>
      <c r="C89" s="36">
        <f t="shared" si="8"/>
        <v>169.27609456763278</v>
      </c>
      <c r="D89" s="35">
        <f t="shared" si="9"/>
        <v>152.4</v>
      </c>
      <c r="E89" s="51">
        <f t="shared" si="6"/>
        <v>321.6760945676328</v>
      </c>
      <c r="F89" s="49">
        <f t="shared" si="10"/>
        <v>24679.086812859914</v>
      </c>
    </row>
    <row r="90" spans="2:6" ht="15">
      <c r="B90" s="48">
        <f>+IF(MAX(B$13:B89)=$E$7,"",B89+1)</f>
        <v>77</v>
      </c>
      <c r="C90" s="36">
        <f t="shared" si="8"/>
        <v>170.30609456763278</v>
      </c>
      <c r="D90" s="35">
        <f t="shared" si="9"/>
        <v>151.37</v>
      </c>
      <c r="E90" s="51">
        <f t="shared" si="6"/>
        <v>321.6760945676328</v>
      </c>
      <c r="F90" s="49">
        <f t="shared" si="10"/>
        <v>24508.78071829228</v>
      </c>
    </row>
    <row r="91" spans="2:6" ht="15">
      <c r="B91" s="48">
        <f>+IF(MAX(B$13:B90)=$E$7,"",B90+1)</f>
        <v>78</v>
      </c>
      <c r="C91" s="36">
        <f t="shared" si="8"/>
        <v>171.3560945676328</v>
      </c>
      <c r="D91" s="35">
        <f t="shared" si="9"/>
        <v>150.32</v>
      </c>
      <c r="E91" s="51">
        <f t="shared" si="6"/>
        <v>321.6760945676328</v>
      </c>
      <c r="F91" s="49">
        <f t="shared" si="10"/>
        <v>24337.424623724648</v>
      </c>
    </row>
    <row r="92" spans="2:6" ht="15">
      <c r="B92" s="48">
        <f>+IF(MAX(B$13:B91)=$E$7,"",B91+1)</f>
        <v>79</v>
      </c>
      <c r="C92" s="36">
        <f t="shared" si="8"/>
        <v>172.40609456763278</v>
      </c>
      <c r="D92" s="35">
        <f t="shared" si="9"/>
        <v>149.27</v>
      </c>
      <c r="E92" s="51">
        <f t="shared" si="6"/>
        <v>321.6760945676328</v>
      </c>
      <c r="F92" s="49">
        <f t="shared" si="10"/>
        <v>24165.018529157016</v>
      </c>
    </row>
    <row r="93" spans="2:6" ht="15">
      <c r="B93" s="48">
        <f>+IF(MAX(B$13:B92)=$E$7,"",B92+1)</f>
        <v>80</v>
      </c>
      <c r="C93" s="36">
        <f t="shared" si="8"/>
        <v>173.46609456763278</v>
      </c>
      <c r="D93" s="35">
        <f t="shared" si="9"/>
        <v>148.21</v>
      </c>
      <c r="E93" s="51">
        <f t="shared" si="6"/>
        <v>321.6760945676328</v>
      </c>
      <c r="F93" s="49">
        <f t="shared" si="10"/>
        <v>23991.552434589383</v>
      </c>
    </row>
    <row r="94" spans="2:6" ht="15">
      <c r="B94" s="48">
        <f>+IF(MAX(B$13:B93)=$E$7,"",B93+1)</f>
        <v>81</v>
      </c>
      <c r="C94" s="36">
        <f t="shared" si="8"/>
        <v>174.52609456763278</v>
      </c>
      <c r="D94" s="35">
        <f t="shared" si="9"/>
        <v>147.15</v>
      </c>
      <c r="E94" s="51">
        <f t="shared" si="6"/>
        <v>321.6760945676328</v>
      </c>
      <c r="F94" s="49">
        <f t="shared" si="10"/>
        <v>23817.02634002175</v>
      </c>
    </row>
    <row r="95" spans="2:6" ht="15">
      <c r="B95" s="48">
        <f>+IF(MAX(B$13:B94)=$E$7,"",B94+1)</f>
        <v>82</v>
      </c>
      <c r="C95" s="36">
        <f t="shared" si="8"/>
        <v>175.59609456763278</v>
      </c>
      <c r="D95" s="35">
        <f t="shared" si="9"/>
        <v>146.08</v>
      </c>
      <c r="E95" s="51">
        <f t="shared" si="6"/>
        <v>321.6760945676328</v>
      </c>
      <c r="F95" s="49">
        <f t="shared" si="10"/>
        <v>23641.430245454114</v>
      </c>
    </row>
    <row r="96" spans="2:6" ht="15">
      <c r="B96" s="48">
        <f>+IF(MAX(B$13:B95)=$E$7,"",B95+1)</f>
        <v>83</v>
      </c>
      <c r="C96" s="36">
        <f t="shared" si="8"/>
        <v>176.6760945676328</v>
      </c>
      <c r="D96" s="35">
        <f t="shared" si="9"/>
        <v>145</v>
      </c>
      <c r="E96" s="51">
        <f t="shared" si="6"/>
        <v>321.6760945676328</v>
      </c>
      <c r="F96" s="49">
        <f t="shared" si="10"/>
        <v>23464.75415088648</v>
      </c>
    </row>
    <row r="97" spans="2:6" ht="15">
      <c r="B97" s="48">
        <f>+IF(MAX(B$13:B96)=$E$7,"",B96+1)</f>
        <v>84</v>
      </c>
      <c r="C97" s="36">
        <f t="shared" si="8"/>
        <v>177.7560945676328</v>
      </c>
      <c r="D97" s="35">
        <f t="shared" si="9"/>
        <v>143.92</v>
      </c>
      <c r="E97" s="51">
        <f t="shared" si="6"/>
        <v>321.6760945676328</v>
      </c>
      <c r="F97" s="49">
        <f t="shared" si="10"/>
        <v>23286.998056318847</v>
      </c>
    </row>
    <row r="98" spans="2:6" ht="15">
      <c r="B98" s="48">
        <f>+IF(MAX(B$13:B97)=$E$7,"",B97+1)</f>
        <v>85</v>
      </c>
      <c r="C98" s="36">
        <f t="shared" si="8"/>
        <v>178.84609456763278</v>
      </c>
      <c r="D98" s="35">
        <f t="shared" si="9"/>
        <v>142.83</v>
      </c>
      <c r="E98" s="51">
        <f t="shared" si="6"/>
        <v>321.6760945676328</v>
      </c>
      <c r="F98" s="49">
        <f t="shared" si="10"/>
        <v>23108.151961751213</v>
      </c>
    </row>
    <row r="99" spans="2:6" ht="15">
      <c r="B99" s="48">
        <f>+IF(MAX(B$13:B98)=$E$7,"",B98+1)</f>
        <v>86</v>
      </c>
      <c r="C99" s="36">
        <f t="shared" si="8"/>
        <v>179.9460945676328</v>
      </c>
      <c r="D99" s="35">
        <f t="shared" si="9"/>
        <v>141.73</v>
      </c>
      <c r="E99" s="51">
        <f t="shared" si="6"/>
        <v>321.6760945676328</v>
      </c>
      <c r="F99" s="49">
        <f t="shared" si="10"/>
        <v>22928.20586718358</v>
      </c>
    </row>
    <row r="100" spans="2:6" ht="15">
      <c r="B100" s="48">
        <f>+IF(MAX(B$13:B99)=$E$7,"",B99+1)</f>
        <v>87</v>
      </c>
      <c r="C100" s="36">
        <f t="shared" si="8"/>
        <v>181.0460945676328</v>
      </c>
      <c r="D100" s="35">
        <f t="shared" si="9"/>
        <v>140.63</v>
      </c>
      <c r="E100" s="51">
        <f t="shared" si="6"/>
        <v>321.6760945676328</v>
      </c>
      <c r="F100" s="49">
        <f t="shared" si="10"/>
        <v>22747.15977261595</v>
      </c>
    </row>
    <row r="101" spans="2:6" ht="15">
      <c r="B101" s="48">
        <f>+IF(MAX(B$13:B100)=$E$7,"",B100+1)</f>
        <v>88</v>
      </c>
      <c r="C101" s="36">
        <f t="shared" si="8"/>
        <v>182.15609456763278</v>
      </c>
      <c r="D101" s="35">
        <f t="shared" si="9"/>
        <v>139.52</v>
      </c>
      <c r="E101" s="51">
        <f t="shared" si="6"/>
        <v>321.6760945676328</v>
      </c>
      <c r="F101" s="49">
        <f t="shared" si="10"/>
        <v>22565.003678048317</v>
      </c>
    </row>
    <row r="102" spans="2:6" ht="15">
      <c r="B102" s="48">
        <f>+IF(MAX(B$13:B101)=$E$7,"",B101+1)</f>
        <v>89</v>
      </c>
      <c r="C102" s="36">
        <f t="shared" si="8"/>
        <v>183.27609456763278</v>
      </c>
      <c r="D102" s="35">
        <f t="shared" si="9"/>
        <v>138.4</v>
      </c>
      <c r="E102" s="51">
        <f t="shared" si="6"/>
        <v>321.6760945676328</v>
      </c>
      <c r="F102" s="49">
        <f t="shared" si="10"/>
        <v>22381.727583480682</v>
      </c>
    </row>
    <row r="103" spans="2:6" ht="15">
      <c r="B103" s="48">
        <f>+IF(MAX(B$13:B102)=$E$7,"",B102+1)</f>
        <v>90</v>
      </c>
      <c r="C103" s="36">
        <f t="shared" si="8"/>
        <v>184.40609456763278</v>
      </c>
      <c r="D103" s="35">
        <f t="shared" si="9"/>
        <v>137.27</v>
      </c>
      <c r="E103" s="51">
        <f t="shared" si="6"/>
        <v>321.6760945676328</v>
      </c>
      <c r="F103" s="49">
        <f t="shared" si="10"/>
        <v>22197.32148891305</v>
      </c>
    </row>
    <row r="104" spans="2:6" ht="15">
      <c r="B104" s="48">
        <f>+IF(MAX(B$13:B103)=$E$7,"",B103+1)</f>
        <v>91</v>
      </c>
      <c r="C104" s="36">
        <f t="shared" si="8"/>
        <v>185.5360945676328</v>
      </c>
      <c r="D104" s="35">
        <f t="shared" si="9"/>
        <v>136.14</v>
      </c>
      <c r="E104" s="51">
        <f t="shared" si="6"/>
        <v>321.6760945676328</v>
      </c>
      <c r="F104" s="49">
        <f t="shared" si="10"/>
        <v>22011.785394345417</v>
      </c>
    </row>
    <row r="105" spans="2:6" ht="15">
      <c r="B105" s="48">
        <f>+IF(MAX(B$13:B104)=$E$7,"",B104+1)</f>
        <v>92</v>
      </c>
      <c r="C105" s="36">
        <f t="shared" si="8"/>
        <v>186.6660945676328</v>
      </c>
      <c r="D105" s="35">
        <f t="shared" si="9"/>
        <v>135.01</v>
      </c>
      <c r="E105" s="51">
        <f t="shared" si="6"/>
        <v>321.6760945676328</v>
      </c>
      <c r="F105" s="49">
        <f t="shared" si="10"/>
        <v>21825.119299777783</v>
      </c>
    </row>
    <row r="106" spans="2:6" ht="15">
      <c r="B106" s="48">
        <f>+IF(MAX(B$13:B105)=$E$7,"",B105+1)</f>
        <v>93</v>
      </c>
      <c r="C106" s="36">
        <f t="shared" si="8"/>
        <v>187.81609456763277</v>
      </c>
      <c r="D106" s="35">
        <f t="shared" si="9"/>
        <v>133.86</v>
      </c>
      <c r="E106" s="51">
        <f t="shared" si="6"/>
        <v>321.6760945676328</v>
      </c>
      <c r="F106" s="49">
        <f t="shared" si="10"/>
        <v>21637.30320521015</v>
      </c>
    </row>
    <row r="107" spans="2:6" ht="15">
      <c r="B107" s="48">
        <f>+IF(MAX(B$13:B106)=$E$7,"",B106+1)</f>
        <v>94</v>
      </c>
      <c r="C107" s="36">
        <f t="shared" si="8"/>
        <v>188.96609456763278</v>
      </c>
      <c r="D107" s="35">
        <f t="shared" si="9"/>
        <v>132.71</v>
      </c>
      <c r="E107" s="51">
        <f t="shared" si="6"/>
        <v>321.6760945676328</v>
      </c>
      <c r="F107" s="49">
        <f t="shared" si="10"/>
        <v>21448.33711064252</v>
      </c>
    </row>
    <row r="108" spans="2:6" ht="15">
      <c r="B108" s="48">
        <f>+IF(MAX(B$13:B107)=$E$7,"",B107+1)</f>
        <v>95</v>
      </c>
      <c r="C108" s="36">
        <f t="shared" si="8"/>
        <v>190.12609456763278</v>
      </c>
      <c r="D108" s="35">
        <f t="shared" si="9"/>
        <v>131.55</v>
      </c>
      <c r="E108" s="51">
        <f t="shared" si="6"/>
        <v>321.6760945676328</v>
      </c>
      <c r="F108" s="49">
        <f t="shared" si="10"/>
        <v>21258.211016074885</v>
      </c>
    </row>
    <row r="109" spans="2:6" ht="15">
      <c r="B109" s="48">
        <f>+IF(MAX(B$13:B108)=$E$7,"",B108+1)</f>
        <v>96</v>
      </c>
      <c r="C109" s="36">
        <f t="shared" si="8"/>
        <v>191.2960945676328</v>
      </c>
      <c r="D109" s="35">
        <f t="shared" si="9"/>
        <v>130.38</v>
      </c>
      <c r="E109" s="51">
        <f t="shared" si="6"/>
        <v>321.6760945676328</v>
      </c>
      <c r="F109" s="49">
        <f t="shared" si="10"/>
        <v>21066.914921507254</v>
      </c>
    </row>
    <row r="110" spans="2:6" ht="15">
      <c r="B110" s="48">
        <f>+IF(MAX(B$13:B109)=$E$7,"",B109+1)</f>
        <v>97</v>
      </c>
      <c r="C110" s="36">
        <f t="shared" si="8"/>
        <v>192.46609456763278</v>
      </c>
      <c r="D110" s="35">
        <f t="shared" si="9"/>
        <v>129.21</v>
      </c>
      <c r="E110" s="51">
        <f t="shared" si="6"/>
        <v>321.6760945676328</v>
      </c>
      <c r="F110" s="49">
        <f t="shared" si="10"/>
        <v>20874.44882693962</v>
      </c>
    </row>
    <row r="111" spans="2:6" ht="15">
      <c r="B111" s="48">
        <f>+IF(MAX(B$13:B110)=$E$7,"",B110+1)</f>
        <v>98</v>
      </c>
      <c r="C111" s="36">
        <f t="shared" si="8"/>
        <v>193.6460945676328</v>
      </c>
      <c r="D111" s="35">
        <f t="shared" si="9"/>
        <v>128.03</v>
      </c>
      <c r="E111" s="51">
        <f t="shared" si="6"/>
        <v>321.6760945676328</v>
      </c>
      <c r="F111" s="49">
        <f t="shared" si="10"/>
        <v>20680.802732371987</v>
      </c>
    </row>
    <row r="112" spans="2:6" ht="15">
      <c r="B112" s="48">
        <f>+IF(MAX(B$13:B111)=$E$7,"",B111+1)</f>
        <v>99</v>
      </c>
      <c r="C112" s="36">
        <f t="shared" si="8"/>
        <v>194.83609456763278</v>
      </c>
      <c r="D112" s="35">
        <f t="shared" si="9"/>
        <v>126.84</v>
      </c>
      <c r="E112" s="51">
        <f t="shared" si="6"/>
        <v>321.6760945676328</v>
      </c>
      <c r="F112" s="49">
        <f t="shared" si="10"/>
        <v>20485.966637804355</v>
      </c>
    </row>
    <row r="113" spans="2:6" ht="15">
      <c r="B113" s="48">
        <f>+IF(MAX(B$13:B112)=$E$7,"",B112+1)</f>
        <v>100</v>
      </c>
      <c r="C113" s="36">
        <f t="shared" si="8"/>
        <v>196.02609456763278</v>
      </c>
      <c r="D113" s="35">
        <f t="shared" si="9"/>
        <v>125.65</v>
      </c>
      <c r="E113" s="51">
        <f t="shared" si="6"/>
        <v>321.6760945676328</v>
      </c>
      <c r="F113" s="49">
        <f t="shared" si="10"/>
        <v>20289.94054323672</v>
      </c>
    </row>
    <row r="114" spans="2:6" ht="15">
      <c r="B114" s="48">
        <f>+IF(MAX(B$13:B113)=$E$7,"",B113+1)</f>
        <v>101</v>
      </c>
      <c r="C114" s="36">
        <f t="shared" si="8"/>
        <v>197.2360945676328</v>
      </c>
      <c r="D114" s="35">
        <f t="shared" si="9"/>
        <v>124.44</v>
      </c>
      <c r="E114" s="51">
        <f t="shared" si="6"/>
        <v>321.6760945676328</v>
      </c>
      <c r="F114" s="49">
        <f t="shared" si="10"/>
        <v>20092.704448669087</v>
      </c>
    </row>
    <row r="115" spans="2:6" ht="15">
      <c r="B115" s="48">
        <f>+IF(MAX(B$13:B114)=$E$7,"",B114+1)</f>
        <v>102</v>
      </c>
      <c r="C115" s="36">
        <f t="shared" si="8"/>
        <v>198.43609456763278</v>
      </c>
      <c r="D115" s="35">
        <f t="shared" si="9"/>
        <v>123.24</v>
      </c>
      <c r="E115" s="51">
        <f t="shared" si="6"/>
        <v>321.6760945676328</v>
      </c>
      <c r="F115" s="49">
        <f t="shared" si="10"/>
        <v>19894.268354101452</v>
      </c>
    </row>
    <row r="116" spans="2:6" ht="15">
      <c r="B116" s="48">
        <f>+IF(MAX(B$13:B115)=$E$7,"",B115+1)</f>
        <v>103</v>
      </c>
      <c r="C116" s="36">
        <f t="shared" si="8"/>
        <v>199.6560945676328</v>
      </c>
      <c r="D116" s="35">
        <f t="shared" si="9"/>
        <v>122.02</v>
      </c>
      <c r="E116" s="51">
        <f t="shared" si="6"/>
        <v>321.6760945676328</v>
      </c>
      <c r="F116" s="49">
        <f t="shared" si="10"/>
        <v>19694.61225953382</v>
      </c>
    </row>
    <row r="117" spans="2:6" ht="15">
      <c r="B117" s="48">
        <f>+IF(MAX(B$13:B116)=$E$7,"",B116+1)</f>
        <v>104</v>
      </c>
      <c r="C117" s="36">
        <f t="shared" si="8"/>
        <v>200.88609456763277</v>
      </c>
      <c r="D117" s="35">
        <f t="shared" si="9"/>
        <v>120.79</v>
      </c>
      <c r="E117" s="51">
        <f t="shared" si="6"/>
        <v>321.6760945676328</v>
      </c>
      <c r="F117" s="49">
        <f t="shared" si="10"/>
        <v>19493.72616496619</v>
      </c>
    </row>
    <row r="118" spans="2:6" ht="15">
      <c r="B118" s="48">
        <f>+IF(MAX(B$13:B117)=$E$7,"",B117+1)</f>
        <v>105</v>
      </c>
      <c r="C118" s="36">
        <f aca="true" t="shared" si="11" ref="C118:C149">+IF(B118="","",IF(B118&gt;$E$7,0,IF(B118=$E$7,F117,IF($F$210="francese",E118-D118,$F$13/$E$7))))</f>
        <v>202.11609456763279</v>
      </c>
      <c r="D118" s="35">
        <f aca="true" t="shared" si="12" ref="D118:D149">+IF(B118="","",ROUND(F117*$C$8/$C$7,2))</f>
        <v>119.56</v>
      </c>
      <c r="E118" s="51">
        <f aca="true" t="shared" si="13" ref="E118:E181">IF(B118="","",IF(B118&gt;$E$7,0,IF($F$210="francese",-PMT($C$8/$C$7,$E$7,$F$13,0,0),C118+D118)))</f>
        <v>321.6760945676328</v>
      </c>
      <c r="F118" s="49">
        <f aca="true" t="shared" si="14" ref="F118:F149">+IF(B118="","",F117-C118)</f>
        <v>19291.610070398558</v>
      </c>
    </row>
    <row r="119" spans="2:6" ht="15">
      <c r="B119" s="48">
        <f>+IF(MAX(B$13:B118)=$E$7,"",B118+1)</f>
        <v>106</v>
      </c>
      <c r="C119" s="36">
        <f t="shared" si="11"/>
        <v>203.3560945676328</v>
      </c>
      <c r="D119" s="35">
        <f t="shared" si="12"/>
        <v>118.32</v>
      </c>
      <c r="E119" s="51">
        <f t="shared" si="13"/>
        <v>321.6760945676328</v>
      </c>
      <c r="F119" s="49">
        <f t="shared" si="14"/>
        <v>19088.253975830925</v>
      </c>
    </row>
    <row r="120" spans="2:6" ht="15">
      <c r="B120" s="48">
        <f>+IF(MAX(B$13:B119)=$E$7,"",B119+1)</f>
        <v>107</v>
      </c>
      <c r="C120" s="36">
        <f t="shared" si="11"/>
        <v>204.6060945676328</v>
      </c>
      <c r="D120" s="35">
        <f t="shared" si="12"/>
        <v>117.07</v>
      </c>
      <c r="E120" s="51">
        <f t="shared" si="13"/>
        <v>321.6760945676328</v>
      </c>
      <c r="F120" s="49">
        <f t="shared" si="14"/>
        <v>18883.647881263292</v>
      </c>
    </row>
    <row r="121" spans="2:6" ht="15">
      <c r="B121" s="48">
        <f>+IF(MAX(B$13:B120)=$E$7,"",B120+1)</f>
        <v>108</v>
      </c>
      <c r="C121" s="36">
        <f t="shared" si="11"/>
        <v>205.8560945676328</v>
      </c>
      <c r="D121" s="35">
        <f t="shared" si="12"/>
        <v>115.82</v>
      </c>
      <c r="E121" s="51">
        <f t="shared" si="13"/>
        <v>321.6760945676328</v>
      </c>
      <c r="F121" s="49">
        <f t="shared" si="14"/>
        <v>18677.79178669566</v>
      </c>
    </row>
    <row r="122" spans="2:6" ht="15">
      <c r="B122" s="48">
        <f>+IF(MAX(B$13:B121)=$E$7,"",B121+1)</f>
        <v>109</v>
      </c>
      <c r="C122" s="36">
        <f t="shared" si="11"/>
        <v>207.11609456763279</v>
      </c>
      <c r="D122" s="35">
        <f t="shared" si="12"/>
        <v>114.56</v>
      </c>
      <c r="E122" s="51">
        <f t="shared" si="13"/>
        <v>321.6760945676328</v>
      </c>
      <c r="F122" s="49">
        <f t="shared" si="14"/>
        <v>18470.67569212803</v>
      </c>
    </row>
    <row r="123" spans="2:6" ht="15">
      <c r="B123" s="48">
        <f>+IF(MAX(B$13:B122)=$E$7,"",B122+1)</f>
        <v>110</v>
      </c>
      <c r="C123" s="36">
        <f t="shared" si="11"/>
        <v>208.38609456763277</v>
      </c>
      <c r="D123" s="35">
        <f t="shared" si="12"/>
        <v>113.29</v>
      </c>
      <c r="E123" s="51">
        <f t="shared" si="13"/>
        <v>321.6760945676328</v>
      </c>
      <c r="F123" s="49">
        <f t="shared" si="14"/>
        <v>18262.289597560397</v>
      </c>
    </row>
    <row r="124" spans="2:6" ht="15">
      <c r="B124" s="48">
        <f>+IF(MAX(B$13:B123)=$E$7,"",B123+1)</f>
        <v>111</v>
      </c>
      <c r="C124" s="36">
        <f t="shared" si="11"/>
        <v>209.6660945676328</v>
      </c>
      <c r="D124" s="35">
        <f t="shared" si="12"/>
        <v>112.01</v>
      </c>
      <c r="E124" s="51">
        <f t="shared" si="13"/>
        <v>321.6760945676328</v>
      </c>
      <c r="F124" s="49">
        <f t="shared" si="14"/>
        <v>18052.623502992763</v>
      </c>
    </row>
    <row r="125" spans="2:6" ht="15">
      <c r="B125" s="48">
        <f>+IF(MAX(B$13:B124)=$E$7,"",B124+1)</f>
        <v>112</v>
      </c>
      <c r="C125" s="36">
        <f t="shared" si="11"/>
        <v>210.9560945676328</v>
      </c>
      <c r="D125" s="35">
        <f t="shared" si="12"/>
        <v>110.72</v>
      </c>
      <c r="E125" s="51">
        <f t="shared" si="13"/>
        <v>321.6760945676328</v>
      </c>
      <c r="F125" s="49">
        <f t="shared" si="14"/>
        <v>17841.66740842513</v>
      </c>
    </row>
    <row r="126" spans="2:6" ht="15">
      <c r="B126" s="48">
        <f>+IF(MAX(B$13:B125)=$E$7,"",B125+1)</f>
        <v>113</v>
      </c>
      <c r="C126" s="36">
        <f t="shared" si="11"/>
        <v>212.24609456763278</v>
      </c>
      <c r="D126" s="35">
        <f t="shared" si="12"/>
        <v>109.43</v>
      </c>
      <c r="E126" s="51">
        <f t="shared" si="13"/>
        <v>321.6760945676328</v>
      </c>
      <c r="F126" s="49">
        <f t="shared" si="14"/>
        <v>17629.4213138575</v>
      </c>
    </row>
    <row r="127" spans="2:6" ht="15">
      <c r="B127" s="48">
        <f>+IF(MAX(B$13:B126)=$E$7,"",B126+1)</f>
        <v>114</v>
      </c>
      <c r="C127" s="36">
        <f t="shared" si="11"/>
        <v>213.5460945676328</v>
      </c>
      <c r="D127" s="35">
        <f t="shared" si="12"/>
        <v>108.13</v>
      </c>
      <c r="E127" s="51">
        <f t="shared" si="13"/>
        <v>321.6760945676328</v>
      </c>
      <c r="F127" s="49">
        <f t="shared" si="14"/>
        <v>17415.87521928987</v>
      </c>
    </row>
    <row r="128" spans="2:6" ht="15">
      <c r="B128" s="48">
        <f>+IF(MAX(B$13:B127)=$E$7,"",B127+1)</f>
        <v>115</v>
      </c>
      <c r="C128" s="36">
        <f t="shared" si="11"/>
        <v>214.8560945676328</v>
      </c>
      <c r="D128" s="35">
        <f t="shared" si="12"/>
        <v>106.82</v>
      </c>
      <c r="E128" s="51">
        <f t="shared" si="13"/>
        <v>321.6760945676328</v>
      </c>
      <c r="F128" s="49">
        <f t="shared" si="14"/>
        <v>17201.019124722236</v>
      </c>
    </row>
    <row r="129" spans="2:6" ht="15">
      <c r="B129" s="48">
        <f>+IF(MAX(B$13:B128)=$E$7,"",B128+1)</f>
        <v>116</v>
      </c>
      <c r="C129" s="36">
        <f t="shared" si="11"/>
        <v>216.1760945676328</v>
      </c>
      <c r="D129" s="35">
        <f t="shared" si="12"/>
        <v>105.5</v>
      </c>
      <c r="E129" s="51">
        <f t="shared" si="13"/>
        <v>321.6760945676328</v>
      </c>
      <c r="F129" s="49">
        <f t="shared" si="14"/>
        <v>16984.843030154603</v>
      </c>
    </row>
    <row r="130" spans="2:6" ht="15">
      <c r="B130" s="48">
        <f>+IF(MAX(B$13:B129)=$E$7,"",B129+1)</f>
        <v>117</v>
      </c>
      <c r="C130" s="36">
        <f t="shared" si="11"/>
        <v>217.50609456763277</v>
      </c>
      <c r="D130" s="35">
        <f t="shared" si="12"/>
        <v>104.17</v>
      </c>
      <c r="E130" s="51">
        <f t="shared" si="13"/>
        <v>321.6760945676328</v>
      </c>
      <c r="F130" s="49">
        <f t="shared" si="14"/>
        <v>16767.33693558697</v>
      </c>
    </row>
    <row r="131" spans="2:6" ht="15">
      <c r="B131" s="48">
        <f>+IF(MAX(B$13:B130)=$E$7,"",B130+1)</f>
        <v>118</v>
      </c>
      <c r="C131" s="36">
        <f t="shared" si="11"/>
        <v>218.83609456763278</v>
      </c>
      <c r="D131" s="35">
        <f t="shared" si="12"/>
        <v>102.84</v>
      </c>
      <c r="E131" s="51">
        <f t="shared" si="13"/>
        <v>321.6760945676328</v>
      </c>
      <c r="F131" s="49">
        <f t="shared" si="14"/>
        <v>16548.500841019337</v>
      </c>
    </row>
    <row r="132" spans="2:6" ht="15">
      <c r="B132" s="48">
        <f>+IF(MAX(B$13:B131)=$E$7,"",B131+1)</f>
        <v>119</v>
      </c>
      <c r="C132" s="36">
        <f t="shared" si="11"/>
        <v>220.1760945676328</v>
      </c>
      <c r="D132" s="35">
        <f t="shared" si="12"/>
        <v>101.5</v>
      </c>
      <c r="E132" s="51">
        <f t="shared" si="13"/>
        <v>321.6760945676328</v>
      </c>
      <c r="F132" s="49">
        <f t="shared" si="14"/>
        <v>16328.324746451704</v>
      </c>
    </row>
    <row r="133" spans="2:6" ht="15">
      <c r="B133" s="48">
        <f>+IF(MAX(B$13:B132)=$E$7,"",B132+1)</f>
        <v>120</v>
      </c>
      <c r="C133" s="36">
        <f t="shared" si="11"/>
        <v>221.52609456763278</v>
      </c>
      <c r="D133" s="35">
        <f t="shared" si="12"/>
        <v>100.15</v>
      </c>
      <c r="E133" s="51">
        <f t="shared" si="13"/>
        <v>321.6760945676328</v>
      </c>
      <c r="F133" s="49">
        <f t="shared" si="14"/>
        <v>16106.798651884072</v>
      </c>
    </row>
    <row r="134" spans="2:6" ht="15">
      <c r="B134" s="48">
        <f>+IF(MAX(B$13:B133)=$E$7,"",B133+1)</f>
        <v>121</v>
      </c>
      <c r="C134" s="36">
        <f t="shared" si="11"/>
        <v>222.88609456763277</v>
      </c>
      <c r="D134" s="35">
        <f t="shared" si="12"/>
        <v>98.79</v>
      </c>
      <c r="E134" s="51">
        <f t="shared" si="13"/>
        <v>321.6760945676328</v>
      </c>
      <c r="F134" s="49">
        <f t="shared" si="14"/>
        <v>15883.912557316438</v>
      </c>
    </row>
    <row r="135" spans="2:6" ht="15">
      <c r="B135" s="48">
        <f>+IF(MAX(B$13:B134)=$E$7,"",B134+1)</f>
        <v>122</v>
      </c>
      <c r="C135" s="36">
        <f t="shared" si="11"/>
        <v>224.25609456763277</v>
      </c>
      <c r="D135" s="35">
        <f t="shared" si="12"/>
        <v>97.42</v>
      </c>
      <c r="E135" s="51">
        <f t="shared" si="13"/>
        <v>321.6760945676328</v>
      </c>
      <c r="F135" s="49">
        <f t="shared" si="14"/>
        <v>15659.656462748806</v>
      </c>
    </row>
    <row r="136" spans="2:6" ht="15">
      <c r="B136" s="48">
        <f>+IF(MAX(B$13:B135)=$E$7,"",B135+1)</f>
        <v>123</v>
      </c>
      <c r="C136" s="36">
        <f t="shared" si="11"/>
        <v>225.62609456763278</v>
      </c>
      <c r="D136" s="35">
        <f t="shared" si="12"/>
        <v>96.05</v>
      </c>
      <c r="E136" s="51">
        <f t="shared" si="13"/>
        <v>321.6760945676328</v>
      </c>
      <c r="F136" s="49">
        <f t="shared" si="14"/>
        <v>15434.030368181173</v>
      </c>
    </row>
    <row r="137" spans="2:6" ht="15">
      <c r="B137" s="48">
        <f>+IF(MAX(B$13:B136)=$E$7,"",B136+1)</f>
        <v>124</v>
      </c>
      <c r="C137" s="36">
        <f t="shared" si="11"/>
        <v>227.0160945676328</v>
      </c>
      <c r="D137" s="35">
        <f t="shared" si="12"/>
        <v>94.66</v>
      </c>
      <c r="E137" s="51">
        <f t="shared" si="13"/>
        <v>321.6760945676328</v>
      </c>
      <c r="F137" s="49">
        <f t="shared" si="14"/>
        <v>15207.01427361354</v>
      </c>
    </row>
    <row r="138" spans="2:6" ht="15">
      <c r="B138" s="48">
        <f>+IF(MAX(B$13:B137)=$E$7,"",B137+1)</f>
        <v>125</v>
      </c>
      <c r="C138" s="36">
        <f t="shared" si="11"/>
        <v>228.4060945676328</v>
      </c>
      <c r="D138" s="35">
        <f t="shared" si="12"/>
        <v>93.27</v>
      </c>
      <c r="E138" s="51">
        <f t="shared" si="13"/>
        <v>321.6760945676328</v>
      </c>
      <c r="F138" s="49">
        <f t="shared" si="14"/>
        <v>14978.608179045908</v>
      </c>
    </row>
    <row r="139" spans="2:6" ht="15">
      <c r="B139" s="48">
        <f>+IF(MAX(B$13:B138)=$E$7,"",B138+1)</f>
        <v>126</v>
      </c>
      <c r="C139" s="36">
        <f t="shared" si="11"/>
        <v>229.80609456763278</v>
      </c>
      <c r="D139" s="35">
        <f t="shared" si="12"/>
        <v>91.87</v>
      </c>
      <c r="E139" s="51">
        <f t="shared" si="13"/>
        <v>321.6760945676328</v>
      </c>
      <c r="F139" s="49">
        <f t="shared" si="14"/>
        <v>14748.802084478275</v>
      </c>
    </row>
    <row r="140" spans="2:6" ht="15">
      <c r="B140" s="48">
        <f>+IF(MAX(B$13:B139)=$E$7,"",B139+1)</f>
        <v>127</v>
      </c>
      <c r="C140" s="36">
        <f t="shared" si="11"/>
        <v>231.2160945676328</v>
      </c>
      <c r="D140" s="35">
        <f t="shared" si="12"/>
        <v>90.46</v>
      </c>
      <c r="E140" s="51">
        <f t="shared" si="13"/>
        <v>321.6760945676328</v>
      </c>
      <c r="F140" s="49">
        <f t="shared" si="14"/>
        <v>14517.585989910642</v>
      </c>
    </row>
    <row r="141" spans="2:6" ht="15">
      <c r="B141" s="48">
        <f>+IF(MAX(B$13:B140)=$E$7,"",B140+1)</f>
        <v>128</v>
      </c>
      <c r="C141" s="36">
        <f t="shared" si="11"/>
        <v>232.63609456763277</v>
      </c>
      <c r="D141" s="35">
        <f t="shared" si="12"/>
        <v>89.04</v>
      </c>
      <c r="E141" s="51">
        <f t="shared" si="13"/>
        <v>321.6760945676328</v>
      </c>
      <c r="F141" s="49">
        <f t="shared" si="14"/>
        <v>14284.949895343008</v>
      </c>
    </row>
    <row r="142" spans="2:6" ht="15">
      <c r="B142" s="48">
        <f>+IF(MAX(B$13:B141)=$E$7,"",B141+1)</f>
        <v>129</v>
      </c>
      <c r="C142" s="36">
        <f t="shared" si="11"/>
        <v>234.06609456763277</v>
      </c>
      <c r="D142" s="35">
        <f t="shared" si="12"/>
        <v>87.61</v>
      </c>
      <c r="E142" s="51">
        <f t="shared" si="13"/>
        <v>321.6760945676328</v>
      </c>
      <c r="F142" s="49">
        <f t="shared" si="14"/>
        <v>14050.883800775375</v>
      </c>
    </row>
    <row r="143" spans="2:6" ht="15">
      <c r="B143" s="48">
        <f>+IF(MAX(B$13:B142)=$E$7,"",B142+1)</f>
        <v>130</v>
      </c>
      <c r="C143" s="36">
        <f t="shared" si="11"/>
        <v>235.49609456763278</v>
      </c>
      <c r="D143" s="35">
        <f t="shared" si="12"/>
        <v>86.18</v>
      </c>
      <c r="E143" s="51">
        <f t="shared" si="13"/>
        <v>321.6760945676328</v>
      </c>
      <c r="F143" s="49">
        <f t="shared" si="14"/>
        <v>13815.387706207743</v>
      </c>
    </row>
    <row r="144" spans="2:6" ht="15">
      <c r="B144" s="48">
        <f>+IF(MAX(B$13:B143)=$E$7,"",B143+1)</f>
        <v>131</v>
      </c>
      <c r="C144" s="36">
        <f t="shared" si="11"/>
        <v>236.94609456763277</v>
      </c>
      <c r="D144" s="35">
        <f t="shared" si="12"/>
        <v>84.73</v>
      </c>
      <c r="E144" s="51">
        <f t="shared" si="13"/>
        <v>321.6760945676328</v>
      </c>
      <c r="F144" s="49">
        <f t="shared" si="14"/>
        <v>13578.44161164011</v>
      </c>
    </row>
    <row r="145" spans="2:6" ht="15">
      <c r="B145" s="48">
        <f>+IF(MAX(B$13:B144)=$E$7,"",B144+1)</f>
        <v>132</v>
      </c>
      <c r="C145" s="36">
        <f t="shared" si="11"/>
        <v>238.3960945676328</v>
      </c>
      <c r="D145" s="35">
        <f t="shared" si="12"/>
        <v>83.28</v>
      </c>
      <c r="E145" s="51">
        <f t="shared" si="13"/>
        <v>321.6760945676328</v>
      </c>
      <c r="F145" s="49">
        <f t="shared" si="14"/>
        <v>13340.045517072476</v>
      </c>
    </row>
    <row r="146" spans="2:6" ht="15">
      <c r="B146" s="48">
        <f>+IF(MAX(B$13:B145)=$E$7,"",B145+1)</f>
        <v>133</v>
      </c>
      <c r="C146" s="36">
        <f t="shared" si="11"/>
        <v>239.8560945676328</v>
      </c>
      <c r="D146" s="35">
        <f t="shared" si="12"/>
        <v>81.82</v>
      </c>
      <c r="E146" s="51">
        <f t="shared" si="13"/>
        <v>321.6760945676328</v>
      </c>
      <c r="F146" s="49">
        <f t="shared" si="14"/>
        <v>13100.189422504844</v>
      </c>
    </row>
    <row r="147" spans="2:6" ht="15">
      <c r="B147" s="48">
        <f>+IF(MAX(B$13:B146)=$E$7,"",B146+1)</f>
        <v>134</v>
      </c>
      <c r="C147" s="36">
        <f t="shared" si="11"/>
        <v>241.3260945676328</v>
      </c>
      <c r="D147" s="35">
        <f t="shared" si="12"/>
        <v>80.35</v>
      </c>
      <c r="E147" s="51">
        <f t="shared" si="13"/>
        <v>321.6760945676328</v>
      </c>
      <c r="F147" s="49">
        <f t="shared" si="14"/>
        <v>12858.863327937212</v>
      </c>
    </row>
    <row r="148" spans="2:6" ht="15">
      <c r="B148" s="48">
        <f>+IF(MAX(B$13:B147)=$E$7,"",B147+1)</f>
        <v>135</v>
      </c>
      <c r="C148" s="36">
        <f t="shared" si="11"/>
        <v>242.80609456763278</v>
      </c>
      <c r="D148" s="35">
        <f t="shared" si="12"/>
        <v>78.87</v>
      </c>
      <c r="E148" s="51">
        <f t="shared" si="13"/>
        <v>321.6760945676328</v>
      </c>
      <c r="F148" s="49">
        <f t="shared" si="14"/>
        <v>12616.057233369578</v>
      </c>
    </row>
    <row r="149" spans="2:6" ht="15">
      <c r="B149" s="48">
        <f>+IF(MAX(B$13:B148)=$E$7,"",B148+1)</f>
        <v>136</v>
      </c>
      <c r="C149" s="36">
        <f t="shared" si="11"/>
        <v>244.2960945676328</v>
      </c>
      <c r="D149" s="35">
        <f t="shared" si="12"/>
        <v>77.38</v>
      </c>
      <c r="E149" s="51">
        <f t="shared" si="13"/>
        <v>321.6760945676328</v>
      </c>
      <c r="F149" s="49">
        <f t="shared" si="14"/>
        <v>12371.761138801945</v>
      </c>
    </row>
    <row r="150" spans="2:6" ht="15">
      <c r="B150" s="48">
        <f>+IF(MAX(B$13:B149)=$E$7,"",B149+1)</f>
        <v>137</v>
      </c>
      <c r="C150" s="36">
        <f aca="true" t="shared" si="15" ref="C150:C181">+IF(B150="","",IF(B150&gt;$E$7,0,IF(B150=$E$7,F149,IF($F$210="francese",E150-D150,$F$13/$E$7))))</f>
        <v>245.7960945676328</v>
      </c>
      <c r="D150" s="35">
        <f aca="true" t="shared" si="16" ref="D150:D181">+IF(B150="","",ROUND(F149*$C$8/$C$7,2))</f>
        <v>75.88</v>
      </c>
      <c r="E150" s="51">
        <f t="shared" si="13"/>
        <v>321.6760945676328</v>
      </c>
      <c r="F150" s="49">
        <f aca="true" t="shared" si="17" ref="F150:F181">+IF(B150="","",F149-C150)</f>
        <v>12125.965044234312</v>
      </c>
    </row>
    <row r="151" spans="2:6" ht="15">
      <c r="B151" s="48">
        <f>+IF(MAX(B$13:B150)=$E$7,"",B150+1)</f>
        <v>138</v>
      </c>
      <c r="C151" s="36">
        <f t="shared" si="15"/>
        <v>247.30609456763278</v>
      </c>
      <c r="D151" s="35">
        <f t="shared" si="16"/>
        <v>74.37</v>
      </c>
      <c r="E151" s="51">
        <f t="shared" si="13"/>
        <v>321.6760945676328</v>
      </c>
      <c r="F151" s="49">
        <f t="shared" si="17"/>
        <v>11878.658949666678</v>
      </c>
    </row>
    <row r="152" spans="2:6" ht="15">
      <c r="B152" s="48">
        <f>+IF(MAX(B$13:B151)=$E$7,"",B151+1)</f>
        <v>139</v>
      </c>
      <c r="C152" s="36">
        <f t="shared" si="15"/>
        <v>248.81609456763277</v>
      </c>
      <c r="D152" s="35">
        <f t="shared" si="16"/>
        <v>72.86</v>
      </c>
      <c r="E152" s="51">
        <f t="shared" si="13"/>
        <v>321.6760945676328</v>
      </c>
      <c r="F152" s="49">
        <f t="shared" si="17"/>
        <v>11629.842855099045</v>
      </c>
    </row>
    <row r="153" spans="2:6" ht="15">
      <c r="B153" s="48">
        <f>+IF(MAX(B$13:B152)=$E$7,"",B152+1)</f>
        <v>140</v>
      </c>
      <c r="C153" s="36">
        <f t="shared" si="15"/>
        <v>250.3460945676328</v>
      </c>
      <c r="D153" s="35">
        <f t="shared" si="16"/>
        <v>71.33</v>
      </c>
      <c r="E153" s="51">
        <f t="shared" si="13"/>
        <v>321.6760945676328</v>
      </c>
      <c r="F153" s="49">
        <f t="shared" si="17"/>
        <v>11379.496760531412</v>
      </c>
    </row>
    <row r="154" spans="2:6" ht="15">
      <c r="B154" s="48">
        <f>+IF(MAX(B$13:B153)=$E$7,"",B153+1)</f>
        <v>141</v>
      </c>
      <c r="C154" s="36">
        <f t="shared" si="15"/>
        <v>251.88609456763277</v>
      </c>
      <c r="D154" s="35">
        <f t="shared" si="16"/>
        <v>69.79</v>
      </c>
      <c r="E154" s="51">
        <f t="shared" si="13"/>
        <v>321.6760945676328</v>
      </c>
      <c r="F154" s="49">
        <f t="shared" si="17"/>
        <v>11127.610665963779</v>
      </c>
    </row>
    <row r="155" spans="2:6" ht="15">
      <c r="B155" s="48">
        <f>+IF(MAX(B$13:B154)=$E$7,"",B154+1)</f>
        <v>142</v>
      </c>
      <c r="C155" s="36">
        <f t="shared" si="15"/>
        <v>253.4260945676328</v>
      </c>
      <c r="D155" s="35">
        <f t="shared" si="16"/>
        <v>68.25</v>
      </c>
      <c r="E155" s="51">
        <f t="shared" si="13"/>
        <v>321.6760945676328</v>
      </c>
      <c r="F155" s="49">
        <f t="shared" si="17"/>
        <v>10874.184571396147</v>
      </c>
    </row>
    <row r="156" spans="2:6" ht="15">
      <c r="B156" s="48">
        <f>+IF(MAX(B$13:B155)=$E$7,"",B155+1)</f>
        <v>143</v>
      </c>
      <c r="C156" s="36">
        <f t="shared" si="15"/>
        <v>254.9860945676328</v>
      </c>
      <c r="D156" s="35">
        <f t="shared" si="16"/>
        <v>66.69</v>
      </c>
      <c r="E156" s="51">
        <f t="shared" si="13"/>
        <v>321.6760945676328</v>
      </c>
      <c r="F156" s="49">
        <f t="shared" si="17"/>
        <v>10619.198476828515</v>
      </c>
    </row>
    <row r="157" spans="2:6" ht="15">
      <c r="B157" s="48">
        <f>+IF(MAX(B$13:B156)=$E$7,"",B156+1)</f>
        <v>144</v>
      </c>
      <c r="C157" s="36">
        <f t="shared" si="15"/>
        <v>256.5460945676328</v>
      </c>
      <c r="D157" s="35">
        <f t="shared" si="16"/>
        <v>65.13</v>
      </c>
      <c r="E157" s="51">
        <f t="shared" si="13"/>
        <v>321.6760945676328</v>
      </c>
      <c r="F157" s="49">
        <f t="shared" si="17"/>
        <v>10362.652382260881</v>
      </c>
    </row>
    <row r="158" spans="2:6" ht="15">
      <c r="B158" s="48">
        <f>+IF(MAX(B$13:B157)=$E$7,"",B157+1)</f>
        <v>145</v>
      </c>
      <c r="C158" s="36">
        <f t="shared" si="15"/>
        <v>258.1160945676328</v>
      </c>
      <c r="D158" s="35">
        <f t="shared" si="16"/>
        <v>63.56</v>
      </c>
      <c r="E158" s="51">
        <f t="shared" si="13"/>
        <v>321.6760945676328</v>
      </c>
      <c r="F158" s="49">
        <f t="shared" si="17"/>
        <v>10104.536287693249</v>
      </c>
    </row>
    <row r="159" spans="2:6" ht="15">
      <c r="B159" s="48">
        <f>+IF(MAX(B$13:B158)=$E$7,"",B158+1)</f>
        <v>146</v>
      </c>
      <c r="C159" s="36">
        <f t="shared" si="15"/>
        <v>259.7060945676328</v>
      </c>
      <c r="D159" s="35">
        <f t="shared" si="16"/>
        <v>61.97</v>
      </c>
      <c r="E159" s="51">
        <f t="shared" si="13"/>
        <v>321.6760945676328</v>
      </c>
      <c r="F159" s="49">
        <f t="shared" si="17"/>
        <v>9844.830193125616</v>
      </c>
    </row>
    <row r="160" spans="2:6" ht="15">
      <c r="B160" s="48">
        <f>+IF(MAX(B$13:B159)=$E$7,"",B159+1)</f>
        <v>147</v>
      </c>
      <c r="C160" s="36">
        <f t="shared" si="15"/>
        <v>261.2960945676328</v>
      </c>
      <c r="D160" s="35">
        <f t="shared" si="16"/>
        <v>60.38</v>
      </c>
      <c r="E160" s="51">
        <f t="shared" si="13"/>
        <v>321.6760945676328</v>
      </c>
      <c r="F160" s="49">
        <f t="shared" si="17"/>
        <v>9583.534098557982</v>
      </c>
    </row>
    <row r="161" spans="2:6" ht="15">
      <c r="B161" s="48">
        <f>+IF(MAX(B$13:B160)=$E$7,"",B160+1)</f>
        <v>148</v>
      </c>
      <c r="C161" s="36">
        <f t="shared" si="15"/>
        <v>262.89609456763276</v>
      </c>
      <c r="D161" s="35">
        <f t="shared" si="16"/>
        <v>58.78</v>
      </c>
      <c r="E161" s="51">
        <f t="shared" si="13"/>
        <v>321.6760945676328</v>
      </c>
      <c r="F161" s="49">
        <f t="shared" si="17"/>
        <v>9320.638003990349</v>
      </c>
    </row>
    <row r="162" spans="2:6" ht="15">
      <c r="B162" s="48">
        <f>+IF(MAX(B$13:B161)=$E$7,"",B161+1)</f>
        <v>149</v>
      </c>
      <c r="C162" s="36">
        <f t="shared" si="15"/>
        <v>264.5060945676328</v>
      </c>
      <c r="D162" s="35">
        <f t="shared" si="16"/>
        <v>57.17</v>
      </c>
      <c r="E162" s="51">
        <f t="shared" si="13"/>
        <v>321.6760945676328</v>
      </c>
      <c r="F162" s="49">
        <f t="shared" si="17"/>
        <v>9056.131909422716</v>
      </c>
    </row>
    <row r="163" spans="2:6" ht="15">
      <c r="B163" s="48">
        <f>+IF(MAX(B$13:B162)=$E$7,"",B162+1)</f>
        <v>150</v>
      </c>
      <c r="C163" s="36">
        <f t="shared" si="15"/>
        <v>266.13609456763277</v>
      </c>
      <c r="D163" s="35">
        <f t="shared" si="16"/>
        <v>55.54</v>
      </c>
      <c r="E163" s="51">
        <f t="shared" si="13"/>
        <v>321.6760945676328</v>
      </c>
      <c r="F163" s="49">
        <f t="shared" si="17"/>
        <v>8789.995814855083</v>
      </c>
    </row>
    <row r="164" spans="2:6" ht="15">
      <c r="B164" s="48">
        <f>+IF(MAX(B$13:B163)=$E$7,"",B163+1)</f>
        <v>151</v>
      </c>
      <c r="C164" s="36">
        <f t="shared" si="15"/>
        <v>267.76609456763276</v>
      </c>
      <c r="D164" s="35">
        <f t="shared" si="16"/>
        <v>53.91</v>
      </c>
      <c r="E164" s="51">
        <f t="shared" si="13"/>
        <v>321.6760945676328</v>
      </c>
      <c r="F164" s="49">
        <f t="shared" si="17"/>
        <v>8522.22972028745</v>
      </c>
    </row>
    <row r="165" spans="2:6" ht="15">
      <c r="B165" s="48">
        <f>+IF(MAX(B$13:B164)=$E$7,"",B164+1)</f>
        <v>152</v>
      </c>
      <c r="C165" s="36">
        <f t="shared" si="15"/>
        <v>269.4060945676328</v>
      </c>
      <c r="D165" s="35">
        <f t="shared" si="16"/>
        <v>52.27</v>
      </c>
      <c r="E165" s="51">
        <f t="shared" si="13"/>
        <v>321.6760945676328</v>
      </c>
      <c r="F165" s="49">
        <f t="shared" si="17"/>
        <v>8252.823625719819</v>
      </c>
    </row>
    <row r="166" spans="2:6" ht="15">
      <c r="B166" s="48">
        <f>+IF(MAX(B$13:B165)=$E$7,"",B165+1)</f>
        <v>153</v>
      </c>
      <c r="C166" s="36">
        <f t="shared" si="15"/>
        <v>271.0560945676328</v>
      </c>
      <c r="D166" s="35">
        <f t="shared" si="16"/>
        <v>50.62</v>
      </c>
      <c r="E166" s="51">
        <f t="shared" si="13"/>
        <v>321.6760945676328</v>
      </c>
      <c r="F166" s="49">
        <f t="shared" si="17"/>
        <v>7981.767531152186</v>
      </c>
    </row>
    <row r="167" spans="2:6" ht="15">
      <c r="B167" s="48">
        <f>+IF(MAX(B$13:B166)=$E$7,"",B166+1)</f>
        <v>154</v>
      </c>
      <c r="C167" s="36">
        <f t="shared" si="15"/>
        <v>272.7260945676328</v>
      </c>
      <c r="D167" s="35">
        <f t="shared" si="16"/>
        <v>48.95</v>
      </c>
      <c r="E167" s="51">
        <f t="shared" si="13"/>
        <v>321.6760945676328</v>
      </c>
      <c r="F167" s="49">
        <f t="shared" si="17"/>
        <v>7709.041436584554</v>
      </c>
    </row>
    <row r="168" spans="2:6" ht="15">
      <c r="B168" s="48">
        <f>+IF(MAX(B$13:B167)=$E$7,"",B167+1)</f>
        <v>155</v>
      </c>
      <c r="C168" s="36">
        <f t="shared" si="15"/>
        <v>274.39609456763276</v>
      </c>
      <c r="D168" s="35">
        <f t="shared" si="16"/>
        <v>47.28</v>
      </c>
      <c r="E168" s="51">
        <f t="shared" si="13"/>
        <v>321.6760945676328</v>
      </c>
      <c r="F168" s="49">
        <f t="shared" si="17"/>
        <v>7434.645342016921</v>
      </c>
    </row>
    <row r="169" spans="2:6" ht="15">
      <c r="B169" s="48">
        <f>+IF(MAX(B$13:B168)=$E$7,"",B168+1)</f>
        <v>156</v>
      </c>
      <c r="C169" s="36">
        <f t="shared" si="15"/>
        <v>276.07609456763277</v>
      </c>
      <c r="D169" s="35">
        <f t="shared" si="16"/>
        <v>45.6</v>
      </c>
      <c r="E169" s="51">
        <f t="shared" si="13"/>
        <v>321.6760945676328</v>
      </c>
      <c r="F169" s="49">
        <f t="shared" si="17"/>
        <v>7158.569247449288</v>
      </c>
    </row>
    <row r="170" spans="2:6" ht="15">
      <c r="B170" s="48">
        <f>+IF(MAX(B$13:B169)=$E$7,"",B169+1)</f>
        <v>157</v>
      </c>
      <c r="C170" s="36">
        <f t="shared" si="15"/>
        <v>277.76609456763276</v>
      </c>
      <c r="D170" s="35">
        <f t="shared" si="16"/>
        <v>43.91</v>
      </c>
      <c r="E170" s="51">
        <f t="shared" si="13"/>
        <v>321.6760945676328</v>
      </c>
      <c r="F170" s="49">
        <f t="shared" si="17"/>
        <v>6880.8031528816555</v>
      </c>
    </row>
    <row r="171" spans="2:6" ht="15">
      <c r="B171" s="48">
        <f>+IF(MAX(B$13:B170)=$E$7,"",B170+1)</f>
        <v>158</v>
      </c>
      <c r="C171" s="36">
        <f t="shared" si="15"/>
        <v>279.4760945676328</v>
      </c>
      <c r="D171" s="35">
        <f t="shared" si="16"/>
        <v>42.2</v>
      </c>
      <c r="E171" s="51">
        <f t="shared" si="13"/>
        <v>321.6760945676328</v>
      </c>
      <c r="F171" s="49">
        <f t="shared" si="17"/>
        <v>6601.327058314023</v>
      </c>
    </row>
    <row r="172" spans="2:6" ht="15">
      <c r="B172" s="48">
        <f>+IF(MAX(B$13:B171)=$E$7,"",B171+1)</f>
        <v>159</v>
      </c>
      <c r="C172" s="36">
        <f t="shared" si="15"/>
        <v>281.1860945676328</v>
      </c>
      <c r="D172" s="35">
        <f t="shared" si="16"/>
        <v>40.49</v>
      </c>
      <c r="E172" s="51">
        <f t="shared" si="13"/>
        <v>321.6760945676328</v>
      </c>
      <c r="F172" s="49">
        <f t="shared" si="17"/>
        <v>6320.14096374639</v>
      </c>
    </row>
    <row r="173" spans="2:6" ht="15">
      <c r="B173" s="48">
        <f>+IF(MAX(B$13:B172)=$E$7,"",B172+1)</f>
        <v>160</v>
      </c>
      <c r="C173" s="36">
        <f t="shared" si="15"/>
        <v>282.9160945676328</v>
      </c>
      <c r="D173" s="35">
        <f t="shared" si="16"/>
        <v>38.76</v>
      </c>
      <c r="E173" s="51">
        <f t="shared" si="13"/>
        <v>321.6760945676328</v>
      </c>
      <c r="F173" s="49">
        <f t="shared" si="17"/>
        <v>6037.224869178757</v>
      </c>
    </row>
    <row r="174" spans="2:6" ht="15">
      <c r="B174" s="48">
        <f>+IF(MAX(B$13:B173)=$E$7,"",B173+1)</f>
        <v>161</v>
      </c>
      <c r="C174" s="36">
        <f t="shared" si="15"/>
        <v>284.64609456763276</v>
      </c>
      <c r="D174" s="35">
        <f t="shared" si="16"/>
        <v>37.03</v>
      </c>
      <c r="E174" s="51">
        <f t="shared" si="13"/>
        <v>321.6760945676328</v>
      </c>
      <c r="F174" s="49">
        <f t="shared" si="17"/>
        <v>5752.578774611125</v>
      </c>
    </row>
    <row r="175" spans="2:6" ht="15">
      <c r="B175" s="48">
        <f>+IF(MAX(B$13:B174)=$E$7,"",B174+1)</f>
        <v>162</v>
      </c>
      <c r="C175" s="36">
        <f t="shared" si="15"/>
        <v>286.39609456763276</v>
      </c>
      <c r="D175" s="35">
        <f t="shared" si="16"/>
        <v>35.28</v>
      </c>
      <c r="E175" s="51">
        <f t="shared" si="13"/>
        <v>321.6760945676328</v>
      </c>
      <c r="F175" s="49">
        <f t="shared" si="17"/>
        <v>5466.182680043492</v>
      </c>
    </row>
    <row r="176" spans="2:6" ht="15">
      <c r="B176" s="48">
        <f>+IF(MAX(B$13:B175)=$E$7,"",B175+1)</f>
        <v>163</v>
      </c>
      <c r="C176" s="36">
        <f t="shared" si="15"/>
        <v>288.14609456763276</v>
      </c>
      <c r="D176" s="35">
        <f t="shared" si="16"/>
        <v>33.53</v>
      </c>
      <c r="E176" s="51">
        <f t="shared" si="13"/>
        <v>321.6760945676328</v>
      </c>
      <c r="F176" s="49">
        <f t="shared" si="17"/>
        <v>5178.036585475859</v>
      </c>
    </row>
    <row r="177" spans="2:6" ht="15">
      <c r="B177" s="48">
        <f>+IF(MAX(B$13:B176)=$E$7,"",B176+1)</f>
        <v>164</v>
      </c>
      <c r="C177" s="36">
        <f t="shared" si="15"/>
        <v>289.9160945676328</v>
      </c>
      <c r="D177" s="35">
        <f t="shared" si="16"/>
        <v>31.76</v>
      </c>
      <c r="E177" s="51">
        <f t="shared" si="13"/>
        <v>321.6760945676328</v>
      </c>
      <c r="F177" s="49">
        <f t="shared" si="17"/>
        <v>4888.120490908226</v>
      </c>
    </row>
    <row r="178" spans="2:6" ht="15">
      <c r="B178" s="48">
        <f>+IF(MAX(B$13:B177)=$E$7,"",B177+1)</f>
        <v>165</v>
      </c>
      <c r="C178" s="36">
        <f t="shared" si="15"/>
        <v>291.69609456763277</v>
      </c>
      <c r="D178" s="35">
        <f t="shared" si="16"/>
        <v>29.98</v>
      </c>
      <c r="E178" s="51">
        <f t="shared" si="13"/>
        <v>321.6760945676328</v>
      </c>
      <c r="F178" s="49">
        <f t="shared" si="17"/>
        <v>4596.424396340593</v>
      </c>
    </row>
    <row r="179" spans="2:6" ht="15">
      <c r="B179" s="48">
        <f>+IF(MAX(B$13:B178)=$E$7,"",B178+1)</f>
        <v>166</v>
      </c>
      <c r="C179" s="36">
        <f t="shared" si="15"/>
        <v>293.4860945676328</v>
      </c>
      <c r="D179" s="35">
        <f t="shared" si="16"/>
        <v>28.19</v>
      </c>
      <c r="E179" s="51">
        <f t="shared" si="13"/>
        <v>321.6760945676328</v>
      </c>
      <c r="F179" s="49">
        <f t="shared" si="17"/>
        <v>4302.938301772961</v>
      </c>
    </row>
    <row r="180" spans="2:6" ht="15">
      <c r="B180" s="48">
        <f>+IF(MAX(B$13:B179)=$E$7,"",B179+1)</f>
        <v>167</v>
      </c>
      <c r="C180" s="36">
        <f t="shared" si="15"/>
        <v>295.2860945676328</v>
      </c>
      <c r="D180" s="35">
        <f t="shared" si="16"/>
        <v>26.39</v>
      </c>
      <c r="E180" s="51">
        <f t="shared" si="13"/>
        <v>321.6760945676328</v>
      </c>
      <c r="F180" s="49">
        <f t="shared" si="17"/>
        <v>4007.6522072053276</v>
      </c>
    </row>
    <row r="181" spans="2:6" ht="15">
      <c r="B181" s="48">
        <f>+IF(MAX(B$13:B180)=$E$7,"",B180+1)</f>
        <v>168</v>
      </c>
      <c r="C181" s="36">
        <f t="shared" si="15"/>
        <v>297.0960945676328</v>
      </c>
      <c r="D181" s="35">
        <f t="shared" si="16"/>
        <v>24.58</v>
      </c>
      <c r="E181" s="51">
        <f t="shared" si="13"/>
        <v>321.6760945676328</v>
      </c>
      <c r="F181" s="49">
        <f t="shared" si="17"/>
        <v>3710.5561126376947</v>
      </c>
    </row>
    <row r="182" spans="2:6" ht="15">
      <c r="B182" s="48">
        <f>+IF(MAX(B$13:B181)=$E$7,"",B181+1)</f>
        <v>169</v>
      </c>
      <c r="C182" s="36">
        <f aca="true" t="shared" si="18" ref="C182:C210">+IF(B182="","",IF(B182&gt;$E$7,0,IF(B182=$E$7,F181,IF($F$210="francese",E182-D182,$F$13/$E$7))))</f>
        <v>298.9160945676328</v>
      </c>
      <c r="D182" s="35">
        <f aca="true" t="shared" si="19" ref="D182:D210">+IF(B182="","",ROUND(F181*$C$8/$C$7,2))</f>
        <v>22.76</v>
      </c>
      <c r="E182" s="51">
        <f aca="true" t="shared" si="20" ref="E182:E245">IF(B182="","",IF(B182&gt;$E$7,0,IF($F$210="francese",-PMT($C$8/$C$7,$E$7,$F$13,0,0),C182+D182)))</f>
        <v>321.6760945676328</v>
      </c>
      <c r="F182" s="49">
        <f aca="true" t="shared" si="21" ref="F182:F209">+IF(B182="","",F181-C182)</f>
        <v>3411.640018070062</v>
      </c>
    </row>
    <row r="183" spans="2:6" ht="15">
      <c r="B183" s="48">
        <f>+IF(MAX(B$13:B182)=$E$7,"",B182+1)</f>
        <v>170</v>
      </c>
      <c r="C183" s="36">
        <f t="shared" si="18"/>
        <v>300.7560945676328</v>
      </c>
      <c r="D183" s="35">
        <f t="shared" si="19"/>
        <v>20.92</v>
      </c>
      <c r="E183" s="51">
        <f t="shared" si="20"/>
        <v>321.6760945676328</v>
      </c>
      <c r="F183" s="49">
        <f t="shared" si="21"/>
        <v>3110.8839235024293</v>
      </c>
    </row>
    <row r="184" spans="2:6" ht="15">
      <c r="B184" s="48">
        <f>+IF(MAX(B$13:B183)=$E$7,"",B183+1)</f>
        <v>171</v>
      </c>
      <c r="C184" s="36">
        <f t="shared" si="18"/>
        <v>302.5960945676328</v>
      </c>
      <c r="D184" s="35">
        <f t="shared" si="19"/>
        <v>19.08</v>
      </c>
      <c r="E184" s="51">
        <f t="shared" si="20"/>
        <v>321.6760945676328</v>
      </c>
      <c r="F184" s="49">
        <f t="shared" si="21"/>
        <v>2808.2878289347964</v>
      </c>
    </row>
    <row r="185" spans="2:6" ht="15">
      <c r="B185" s="48">
        <f>+IF(MAX(B$13:B184)=$E$7,"",B184+1)</f>
        <v>172</v>
      </c>
      <c r="C185" s="36">
        <f t="shared" si="18"/>
        <v>304.4560945676328</v>
      </c>
      <c r="D185" s="35">
        <f t="shared" si="19"/>
        <v>17.22</v>
      </c>
      <c r="E185" s="51">
        <f t="shared" si="20"/>
        <v>321.6760945676328</v>
      </c>
      <c r="F185" s="49">
        <f t="shared" si="21"/>
        <v>2503.8317343671633</v>
      </c>
    </row>
    <row r="186" spans="2:6" ht="15">
      <c r="B186" s="48">
        <f>+IF(MAX(B$13:B185)=$E$7,"",B185+1)</f>
        <v>173</v>
      </c>
      <c r="C186" s="36">
        <f t="shared" si="18"/>
        <v>306.3160945676328</v>
      </c>
      <c r="D186" s="35">
        <f t="shared" si="19"/>
        <v>15.36</v>
      </c>
      <c r="E186" s="51">
        <f t="shared" si="20"/>
        <v>321.6760945676328</v>
      </c>
      <c r="F186" s="49">
        <f t="shared" si="21"/>
        <v>2197.5156397995306</v>
      </c>
    </row>
    <row r="187" spans="2:6" ht="15">
      <c r="B187" s="48">
        <f>+IF(MAX(B$13:B186)=$E$7,"",B186+1)</f>
        <v>174</v>
      </c>
      <c r="C187" s="36">
        <f t="shared" si="18"/>
        <v>308.19609456763277</v>
      </c>
      <c r="D187" s="35">
        <f t="shared" si="19"/>
        <v>13.48</v>
      </c>
      <c r="E187" s="51">
        <f t="shared" si="20"/>
        <v>321.6760945676328</v>
      </c>
      <c r="F187" s="49">
        <f t="shared" si="21"/>
        <v>1889.3195452318978</v>
      </c>
    </row>
    <row r="188" spans="2:6" ht="15">
      <c r="B188" s="48">
        <f>+IF(MAX(B$13:B187)=$E$7,"",B187+1)</f>
        <v>175</v>
      </c>
      <c r="C188" s="36">
        <f t="shared" si="18"/>
        <v>310.0860945676328</v>
      </c>
      <c r="D188" s="35">
        <f t="shared" si="19"/>
        <v>11.59</v>
      </c>
      <c r="E188" s="51">
        <f t="shared" si="20"/>
        <v>321.6760945676328</v>
      </c>
      <c r="F188" s="49">
        <f t="shared" si="21"/>
        <v>1579.233450664265</v>
      </c>
    </row>
    <row r="189" spans="2:6" ht="15">
      <c r="B189" s="48">
        <f>+IF(MAX(B$13:B188)=$E$7,"",B188+1)</f>
        <v>176</v>
      </c>
      <c r="C189" s="36">
        <f t="shared" si="18"/>
        <v>311.9860945676328</v>
      </c>
      <c r="D189" s="35">
        <f t="shared" si="19"/>
        <v>9.69</v>
      </c>
      <c r="E189" s="51">
        <f t="shared" si="20"/>
        <v>321.6760945676328</v>
      </c>
      <c r="F189" s="49">
        <f t="shared" si="21"/>
        <v>1267.2473560966323</v>
      </c>
    </row>
    <row r="190" spans="2:6" ht="15">
      <c r="B190" s="48">
        <f>+IF(MAX(B$13:B189)=$E$7,"",B189+1)</f>
        <v>177</v>
      </c>
      <c r="C190" s="36">
        <f t="shared" si="18"/>
        <v>313.9060945676328</v>
      </c>
      <c r="D190" s="35">
        <f t="shared" si="19"/>
        <v>7.77</v>
      </c>
      <c r="E190" s="51">
        <f t="shared" si="20"/>
        <v>321.6760945676328</v>
      </c>
      <c r="F190" s="49">
        <f t="shared" si="21"/>
        <v>953.3412615289994</v>
      </c>
    </row>
    <row r="191" spans="2:6" ht="15">
      <c r="B191" s="48">
        <f>+IF(MAX(B$13:B190)=$E$7,"",B190+1)</f>
        <v>178</v>
      </c>
      <c r="C191" s="36">
        <f t="shared" si="18"/>
        <v>315.82609456763277</v>
      </c>
      <c r="D191" s="35">
        <f t="shared" si="19"/>
        <v>5.85</v>
      </c>
      <c r="E191" s="51">
        <f t="shared" si="20"/>
        <v>321.6760945676328</v>
      </c>
      <c r="F191" s="49">
        <f t="shared" si="21"/>
        <v>637.5151669613667</v>
      </c>
    </row>
    <row r="192" spans="2:6" ht="15">
      <c r="B192" s="48">
        <f>+IF(MAX(B$13:B191)=$E$7,"",B191+1)</f>
        <v>179</v>
      </c>
      <c r="C192" s="36">
        <f t="shared" si="18"/>
        <v>317.76609456763276</v>
      </c>
      <c r="D192" s="35">
        <f t="shared" si="19"/>
        <v>3.91</v>
      </c>
      <c r="E192" s="51">
        <f t="shared" si="20"/>
        <v>321.6760945676328</v>
      </c>
      <c r="F192" s="49">
        <f t="shared" si="21"/>
        <v>319.74907239373397</v>
      </c>
    </row>
    <row r="193" spans="2:6" ht="15">
      <c r="B193" s="48">
        <f>+IF(MAX(B$13:B192)=$E$7,"",B192+1)</f>
        <v>180</v>
      </c>
      <c r="C193" s="36">
        <f t="shared" si="18"/>
        <v>319.74907239373397</v>
      </c>
      <c r="D193" s="35">
        <f t="shared" si="19"/>
        <v>1.96</v>
      </c>
      <c r="E193" s="51">
        <f t="shared" si="20"/>
        <v>321.6760945676328</v>
      </c>
      <c r="F193" s="49">
        <f t="shared" si="21"/>
        <v>0</v>
      </c>
    </row>
    <row r="194" spans="2:6" ht="15">
      <c r="B194" s="48">
        <f>+IF(MAX(B$13:B193)=$E$7,"",B193+1)</f>
      </c>
      <c r="C194" s="36">
        <f t="shared" si="18"/>
      </c>
      <c r="D194" s="35">
        <f t="shared" si="19"/>
      </c>
      <c r="E194" s="51">
        <f t="shared" si="20"/>
      </c>
      <c r="F194" s="49">
        <f t="shared" si="21"/>
      </c>
    </row>
    <row r="195" spans="2:6" ht="15">
      <c r="B195" s="48">
        <f>+IF(MAX(B$13:B194)=$E$7,"",B194+1)</f>
      </c>
      <c r="C195" s="36">
        <f t="shared" si="18"/>
      </c>
      <c r="D195" s="35">
        <f t="shared" si="19"/>
      </c>
      <c r="E195" s="51">
        <f t="shared" si="20"/>
      </c>
      <c r="F195" s="49">
        <f t="shared" si="21"/>
      </c>
    </row>
    <row r="196" spans="2:6" ht="15">
      <c r="B196" s="48">
        <f>+IF(MAX(B$13:B195)=$E$7,"",B195+1)</f>
      </c>
      <c r="C196" s="36">
        <f t="shared" si="18"/>
      </c>
      <c r="D196" s="35">
        <f t="shared" si="19"/>
      </c>
      <c r="E196" s="51">
        <f t="shared" si="20"/>
      </c>
      <c r="F196" s="49">
        <f t="shared" si="21"/>
      </c>
    </row>
    <row r="197" spans="2:6" ht="15">
      <c r="B197" s="48">
        <f>+IF(MAX(B$13:B196)=$E$7,"",B196+1)</f>
      </c>
      <c r="C197" s="36">
        <f t="shared" si="18"/>
      </c>
      <c r="D197" s="35">
        <f t="shared" si="19"/>
      </c>
      <c r="E197" s="51">
        <f t="shared" si="20"/>
      </c>
      <c r="F197" s="49">
        <f t="shared" si="21"/>
      </c>
    </row>
    <row r="198" spans="2:6" ht="15">
      <c r="B198" s="48">
        <f>+IF(MAX(B$13:B197)=$E$7,"",B197+1)</f>
      </c>
      <c r="C198" s="36">
        <f t="shared" si="18"/>
      </c>
      <c r="D198" s="35">
        <f t="shared" si="19"/>
      </c>
      <c r="E198" s="51">
        <f t="shared" si="20"/>
      </c>
      <c r="F198" s="49">
        <f t="shared" si="21"/>
      </c>
    </row>
    <row r="199" spans="2:6" ht="15">
      <c r="B199" s="48">
        <f>+IF(MAX(B$13:B198)=$E$7,"",B198+1)</f>
      </c>
      <c r="C199" s="36">
        <f t="shared" si="18"/>
      </c>
      <c r="D199" s="35">
        <f t="shared" si="19"/>
      </c>
      <c r="E199" s="51">
        <f t="shared" si="20"/>
      </c>
      <c r="F199" s="49">
        <f t="shared" si="21"/>
      </c>
    </row>
    <row r="200" spans="2:6" ht="15">
      <c r="B200" s="48">
        <f>+IF(MAX(B$13:B199)=$E$7,"",B199+1)</f>
      </c>
      <c r="C200" s="36">
        <f t="shared" si="18"/>
      </c>
      <c r="D200" s="35">
        <f t="shared" si="19"/>
      </c>
      <c r="E200" s="51">
        <f t="shared" si="20"/>
      </c>
      <c r="F200" s="49">
        <f t="shared" si="21"/>
      </c>
    </row>
    <row r="201" spans="2:6" ht="15">
      <c r="B201" s="48">
        <f>+IF(MAX(B$13:B200)=$E$7,"",B200+1)</f>
      </c>
      <c r="C201" s="36">
        <f t="shared" si="18"/>
      </c>
      <c r="D201" s="35">
        <f t="shared" si="19"/>
      </c>
      <c r="E201" s="51">
        <f t="shared" si="20"/>
      </c>
      <c r="F201" s="49">
        <f t="shared" si="21"/>
      </c>
    </row>
    <row r="202" spans="2:6" ht="15">
      <c r="B202" s="48">
        <f>+IF(MAX(B$13:B201)=$E$7,"",B201+1)</f>
      </c>
      <c r="C202" s="36">
        <f t="shared" si="18"/>
      </c>
      <c r="D202" s="35">
        <f t="shared" si="19"/>
      </c>
      <c r="E202" s="51">
        <f t="shared" si="20"/>
      </c>
      <c r="F202" s="49">
        <f t="shared" si="21"/>
      </c>
    </row>
    <row r="203" spans="2:6" ht="15">
      <c r="B203" s="48">
        <f>+IF(MAX(B$13:B202)=$E$7,"",B202+1)</f>
      </c>
      <c r="C203" s="36">
        <f t="shared" si="18"/>
      </c>
      <c r="D203" s="35">
        <f t="shared" si="19"/>
      </c>
      <c r="E203" s="51">
        <f t="shared" si="20"/>
      </c>
      <c r="F203" s="49">
        <f t="shared" si="21"/>
      </c>
    </row>
    <row r="204" spans="2:6" ht="15">
      <c r="B204" s="48">
        <f>+IF(MAX(B$13:B203)=$E$7,"",B203+1)</f>
      </c>
      <c r="C204" s="36">
        <f t="shared" si="18"/>
      </c>
      <c r="D204" s="35">
        <f t="shared" si="19"/>
      </c>
      <c r="E204" s="51">
        <f t="shared" si="20"/>
      </c>
      <c r="F204" s="49">
        <f t="shared" si="21"/>
      </c>
    </row>
    <row r="205" spans="2:6" ht="15">
      <c r="B205" s="48">
        <f>+IF(MAX(B$13:B204)=$E$7,"",B204+1)</f>
      </c>
      <c r="C205" s="36">
        <f t="shared" si="18"/>
      </c>
      <c r="D205" s="35">
        <f t="shared" si="19"/>
      </c>
      <c r="E205" s="51">
        <f t="shared" si="20"/>
      </c>
      <c r="F205" s="49">
        <f t="shared" si="21"/>
      </c>
    </row>
    <row r="206" spans="2:6" ht="15">
      <c r="B206" s="48">
        <f>+IF(MAX(B$13:B205)=$E$7,"",B205+1)</f>
      </c>
      <c r="C206" s="36">
        <f t="shared" si="18"/>
      </c>
      <c r="D206" s="35">
        <f t="shared" si="19"/>
      </c>
      <c r="E206" s="51">
        <f t="shared" si="20"/>
      </c>
      <c r="F206" s="49">
        <f t="shared" si="21"/>
      </c>
    </row>
    <row r="207" spans="2:6" ht="15">
      <c r="B207" s="48">
        <f>+IF(MAX(B$13:B206)=$E$7,"",B206+1)</f>
      </c>
      <c r="C207" s="36">
        <f t="shared" si="18"/>
      </c>
      <c r="D207" s="35">
        <f t="shared" si="19"/>
      </c>
      <c r="E207" s="51">
        <f t="shared" si="20"/>
      </c>
      <c r="F207" s="49">
        <f t="shared" si="21"/>
      </c>
    </row>
    <row r="208" spans="2:6" ht="15">
      <c r="B208" s="48">
        <f>+IF(MAX(B$13:B207)=$E$7,"",B207+1)</f>
      </c>
      <c r="C208" s="36">
        <f t="shared" si="18"/>
      </c>
      <c r="D208" s="35">
        <f t="shared" si="19"/>
      </c>
      <c r="E208" s="51">
        <f t="shared" si="20"/>
      </c>
      <c r="F208" s="49">
        <f t="shared" si="21"/>
      </c>
    </row>
    <row r="209" spans="2:6" ht="15">
      <c r="B209" s="48">
        <f>+IF(MAX(B$13:B208)=$E$7,"",B208+1)</f>
      </c>
      <c r="C209" s="36">
        <f t="shared" si="18"/>
      </c>
      <c r="D209" s="35">
        <f t="shared" si="19"/>
      </c>
      <c r="E209" s="51">
        <f t="shared" si="20"/>
      </c>
      <c r="F209" s="49">
        <f t="shared" si="21"/>
      </c>
    </row>
    <row r="210" spans="2:6" ht="15">
      <c r="B210" s="48">
        <f>+IF(MAX(B$13:B209)=$E$7,"",B209+1)</f>
      </c>
      <c r="C210" s="36">
        <f t="shared" si="18"/>
      </c>
      <c r="D210" s="35">
        <f t="shared" si="19"/>
      </c>
      <c r="E210" s="51">
        <f t="shared" si="20"/>
      </c>
      <c r="F210" s="25" t="s">
        <v>1</v>
      </c>
    </row>
    <row r="211" spans="2:6" ht="15">
      <c r="B211" s="48">
        <f>+IF(MAX(B$13:B210)=$E$7,"",B210+1)</f>
      </c>
      <c r="C211" s="36">
        <f>+IF(B211="","",IF(B211&gt;$E$7,0,IF(B211=$E$7,#REF!,IF($F$210="francese",E211-D211,$F$13/$E$7))))</f>
      </c>
      <c r="D211" s="35">
        <f>+IF(B211="","",ROUND(#REF!*$C$8/$C$7,2))</f>
      </c>
      <c r="E211" s="51">
        <f t="shared" si="20"/>
      </c>
      <c r="F211" s="49">
        <f>+IF(B211="","",#REF!-C211)</f>
      </c>
    </row>
    <row r="212" spans="2:6" ht="15">
      <c r="B212" s="48">
        <f>+IF(MAX(B$13:B211)=$E$7,"",B211+1)</f>
      </c>
      <c r="C212" s="36">
        <f aca="true" t="shared" si="22" ref="C212:C275">+IF(B212="","",IF(B212&gt;$E$7,0,IF(B212=$E$7,F211,IF($F$210="francese",E212-D212,$F$13/$E$7))))</f>
      </c>
      <c r="D212" s="35">
        <f aca="true" t="shared" si="23" ref="D212:D275">+IF(B212="","",ROUND(F211*$C$8/$C$7,2))</f>
      </c>
      <c r="E212" s="51">
        <f t="shared" si="20"/>
      </c>
      <c r="F212" s="49">
        <f aca="true" t="shared" si="24" ref="F212:F275">+IF(B212="","",F211-C212)</f>
      </c>
    </row>
    <row r="213" spans="2:6" ht="15">
      <c r="B213" s="48">
        <f>+IF(MAX(B$13:B212)=$E$7,"",B212+1)</f>
      </c>
      <c r="C213" s="36">
        <f t="shared" si="22"/>
      </c>
      <c r="D213" s="35">
        <f t="shared" si="23"/>
      </c>
      <c r="E213" s="51">
        <f t="shared" si="20"/>
      </c>
      <c r="F213" s="49">
        <f t="shared" si="24"/>
      </c>
    </row>
    <row r="214" spans="2:6" ht="15">
      <c r="B214" s="48">
        <f>+IF(MAX(B$13:B213)=$E$7,"",B213+1)</f>
      </c>
      <c r="C214" s="36">
        <f t="shared" si="22"/>
      </c>
      <c r="D214" s="35">
        <f t="shared" si="23"/>
      </c>
      <c r="E214" s="51">
        <f t="shared" si="20"/>
      </c>
      <c r="F214" s="49">
        <f t="shared" si="24"/>
      </c>
    </row>
    <row r="215" spans="2:6" ht="15">
      <c r="B215" s="48">
        <f>+IF(MAX(B$13:B214)=$E$7,"",B214+1)</f>
      </c>
      <c r="C215" s="36">
        <f t="shared" si="22"/>
      </c>
      <c r="D215" s="35">
        <f t="shared" si="23"/>
      </c>
      <c r="E215" s="51">
        <f t="shared" si="20"/>
      </c>
      <c r="F215" s="49">
        <f t="shared" si="24"/>
      </c>
    </row>
    <row r="216" spans="2:6" ht="15">
      <c r="B216" s="48">
        <f>+IF(MAX(B$13:B215)=$E$7,"",B215+1)</f>
      </c>
      <c r="C216" s="36">
        <f t="shared" si="22"/>
      </c>
      <c r="D216" s="35">
        <f t="shared" si="23"/>
      </c>
      <c r="E216" s="51">
        <f t="shared" si="20"/>
      </c>
      <c r="F216" s="49">
        <f t="shared" si="24"/>
      </c>
    </row>
    <row r="217" spans="2:6" ht="15">
      <c r="B217" s="48">
        <f>+IF(MAX(B$13:B216)=$E$7,"",B216+1)</f>
      </c>
      <c r="C217" s="36">
        <f t="shared" si="22"/>
      </c>
      <c r="D217" s="35">
        <f t="shared" si="23"/>
      </c>
      <c r="E217" s="51">
        <f t="shared" si="20"/>
      </c>
      <c r="F217" s="49">
        <f t="shared" si="24"/>
      </c>
    </row>
    <row r="218" spans="2:6" ht="15">
      <c r="B218" s="48">
        <f>+IF(MAX(B$13:B217)=$E$7,"",B217+1)</f>
      </c>
      <c r="C218" s="36">
        <f t="shared" si="22"/>
      </c>
      <c r="D218" s="35">
        <f t="shared" si="23"/>
      </c>
      <c r="E218" s="51">
        <f t="shared" si="20"/>
      </c>
      <c r="F218" s="49">
        <f t="shared" si="24"/>
      </c>
    </row>
    <row r="219" spans="2:6" ht="15">
      <c r="B219" s="48">
        <f>+IF(MAX(B$13:B218)=$E$7,"",B218+1)</f>
      </c>
      <c r="C219" s="36">
        <f t="shared" si="22"/>
      </c>
      <c r="D219" s="35">
        <f t="shared" si="23"/>
      </c>
      <c r="E219" s="51">
        <f t="shared" si="20"/>
      </c>
      <c r="F219" s="49">
        <f t="shared" si="24"/>
      </c>
    </row>
    <row r="220" spans="2:6" ht="15">
      <c r="B220" s="48">
        <f>+IF(MAX(B$13:B219)=$E$7,"",B219+1)</f>
      </c>
      <c r="C220" s="36">
        <f t="shared" si="22"/>
      </c>
      <c r="D220" s="35">
        <f t="shared" si="23"/>
      </c>
      <c r="E220" s="51">
        <f t="shared" si="20"/>
      </c>
      <c r="F220" s="49">
        <f t="shared" si="24"/>
      </c>
    </row>
    <row r="221" spans="2:6" ht="15">
      <c r="B221" s="48">
        <f>+IF(MAX(B$13:B220)=$E$7,"",B220+1)</f>
      </c>
      <c r="C221" s="36">
        <f t="shared" si="22"/>
      </c>
      <c r="D221" s="35">
        <f t="shared" si="23"/>
      </c>
      <c r="E221" s="51">
        <f t="shared" si="20"/>
      </c>
      <c r="F221" s="49">
        <f t="shared" si="24"/>
      </c>
    </row>
    <row r="222" spans="2:6" ht="15">
      <c r="B222" s="48">
        <f>+IF(MAX(B$13:B221)=$E$7,"",B221+1)</f>
      </c>
      <c r="C222" s="36">
        <f t="shared" si="22"/>
      </c>
      <c r="D222" s="35">
        <f t="shared" si="23"/>
      </c>
      <c r="E222" s="51">
        <f t="shared" si="20"/>
      </c>
      <c r="F222" s="49">
        <f t="shared" si="24"/>
      </c>
    </row>
    <row r="223" spans="2:6" ht="15">
      <c r="B223" s="48">
        <f>+IF(MAX(B$13:B222)=$E$7,"",B222+1)</f>
      </c>
      <c r="C223" s="36">
        <f t="shared" si="22"/>
      </c>
      <c r="D223" s="35">
        <f t="shared" si="23"/>
      </c>
      <c r="E223" s="51">
        <f t="shared" si="20"/>
      </c>
      <c r="F223" s="49">
        <f t="shared" si="24"/>
      </c>
    </row>
    <row r="224" spans="2:6" ht="15">
      <c r="B224" s="48">
        <f>+IF(MAX(B$13:B223)=$E$7,"",B223+1)</f>
      </c>
      <c r="C224" s="36">
        <f t="shared" si="22"/>
      </c>
      <c r="D224" s="35">
        <f t="shared" si="23"/>
      </c>
      <c r="E224" s="51">
        <f t="shared" si="20"/>
      </c>
      <c r="F224" s="49">
        <f t="shared" si="24"/>
      </c>
    </row>
    <row r="225" spans="2:6" ht="15">
      <c r="B225" s="48">
        <f>+IF(MAX(B$13:B224)=$E$7,"",B224+1)</f>
      </c>
      <c r="C225" s="36">
        <f t="shared" si="22"/>
      </c>
      <c r="D225" s="35">
        <f t="shared" si="23"/>
      </c>
      <c r="E225" s="51">
        <f t="shared" si="20"/>
      </c>
      <c r="F225" s="49">
        <f t="shared" si="24"/>
      </c>
    </row>
    <row r="226" spans="2:6" ht="15">
      <c r="B226" s="48">
        <f>+IF(MAX(B$13:B225)=$E$7,"",B225+1)</f>
      </c>
      <c r="C226" s="36">
        <f t="shared" si="22"/>
      </c>
      <c r="D226" s="35">
        <f t="shared" si="23"/>
      </c>
      <c r="E226" s="51">
        <f t="shared" si="20"/>
      </c>
      <c r="F226" s="49">
        <f t="shared" si="24"/>
      </c>
    </row>
    <row r="227" spans="2:6" ht="15">
      <c r="B227" s="48">
        <f>+IF(MAX(B$13:B226)=$E$7,"",B226+1)</f>
      </c>
      <c r="C227" s="36">
        <f t="shared" si="22"/>
      </c>
      <c r="D227" s="35">
        <f t="shared" si="23"/>
      </c>
      <c r="E227" s="51">
        <f t="shared" si="20"/>
      </c>
      <c r="F227" s="49">
        <f t="shared" si="24"/>
      </c>
    </row>
    <row r="228" spans="2:6" ht="15">
      <c r="B228" s="48">
        <f>+IF(MAX(B$13:B227)=$E$7,"",B227+1)</f>
      </c>
      <c r="C228" s="36">
        <f t="shared" si="22"/>
      </c>
      <c r="D228" s="35">
        <f t="shared" si="23"/>
      </c>
      <c r="E228" s="51">
        <f t="shared" si="20"/>
      </c>
      <c r="F228" s="49">
        <f t="shared" si="24"/>
      </c>
    </row>
    <row r="229" spans="2:6" ht="15">
      <c r="B229" s="48">
        <f>+IF(MAX(B$13:B228)=$E$7,"",B228+1)</f>
      </c>
      <c r="C229" s="36">
        <f t="shared" si="22"/>
      </c>
      <c r="D229" s="35">
        <f t="shared" si="23"/>
      </c>
      <c r="E229" s="51">
        <f t="shared" si="20"/>
      </c>
      <c r="F229" s="49">
        <f t="shared" si="24"/>
      </c>
    </row>
    <row r="230" spans="2:6" ht="15">
      <c r="B230" s="48">
        <f>+IF(MAX(B$13:B229)=$E$7,"",B229+1)</f>
      </c>
      <c r="C230" s="36">
        <f t="shared" si="22"/>
      </c>
      <c r="D230" s="35">
        <f t="shared" si="23"/>
      </c>
      <c r="E230" s="51">
        <f t="shared" si="20"/>
      </c>
      <c r="F230" s="49">
        <f t="shared" si="24"/>
      </c>
    </row>
    <row r="231" spans="2:6" ht="15">
      <c r="B231" s="48">
        <f>+IF(MAX(B$13:B230)=$E$7,"",B230+1)</f>
      </c>
      <c r="C231" s="36">
        <f t="shared" si="22"/>
      </c>
      <c r="D231" s="35">
        <f t="shared" si="23"/>
      </c>
      <c r="E231" s="51">
        <f t="shared" si="20"/>
      </c>
      <c r="F231" s="49">
        <f t="shared" si="24"/>
      </c>
    </row>
    <row r="232" spans="2:6" ht="15">
      <c r="B232" s="48">
        <f>+IF(MAX(B$13:B231)=$E$7,"",B231+1)</f>
      </c>
      <c r="C232" s="36">
        <f t="shared" si="22"/>
      </c>
      <c r="D232" s="35">
        <f t="shared" si="23"/>
      </c>
      <c r="E232" s="51">
        <f t="shared" si="20"/>
      </c>
      <c r="F232" s="49">
        <f t="shared" si="24"/>
      </c>
    </row>
    <row r="233" spans="2:6" ht="15">
      <c r="B233" s="48">
        <f>+IF(MAX(B$13:B232)=$E$7,"",B232+1)</f>
      </c>
      <c r="C233" s="36">
        <f t="shared" si="22"/>
      </c>
      <c r="D233" s="35">
        <f t="shared" si="23"/>
      </c>
      <c r="E233" s="51">
        <f t="shared" si="20"/>
      </c>
      <c r="F233" s="49">
        <f t="shared" si="24"/>
      </c>
    </row>
    <row r="234" spans="2:6" ht="15">
      <c r="B234" s="48">
        <f>+IF(MAX(B$13:B233)=$E$7,"",B233+1)</f>
      </c>
      <c r="C234" s="36">
        <f t="shared" si="22"/>
      </c>
      <c r="D234" s="35">
        <f t="shared" si="23"/>
      </c>
      <c r="E234" s="51">
        <f t="shared" si="20"/>
      </c>
      <c r="F234" s="49">
        <f t="shared" si="24"/>
      </c>
    </row>
    <row r="235" spans="2:6" ht="15">
      <c r="B235" s="48">
        <f>+IF(MAX(B$13:B234)=$E$7,"",B234+1)</f>
      </c>
      <c r="C235" s="36">
        <f t="shared" si="22"/>
      </c>
      <c r="D235" s="35">
        <f t="shared" si="23"/>
      </c>
      <c r="E235" s="51">
        <f t="shared" si="20"/>
      </c>
      <c r="F235" s="49">
        <f t="shared" si="24"/>
      </c>
    </row>
    <row r="236" spans="2:6" ht="15">
      <c r="B236" s="48">
        <f>+IF(MAX(B$13:B235)=$E$7,"",B235+1)</f>
      </c>
      <c r="C236" s="36">
        <f t="shared" si="22"/>
      </c>
      <c r="D236" s="35">
        <f t="shared" si="23"/>
      </c>
      <c r="E236" s="51">
        <f t="shared" si="20"/>
      </c>
      <c r="F236" s="49">
        <f t="shared" si="24"/>
      </c>
    </row>
    <row r="237" spans="2:6" ht="15">
      <c r="B237" s="48">
        <f>+IF(MAX(B$13:B236)=$E$7,"",B236+1)</f>
      </c>
      <c r="C237" s="36">
        <f t="shared" si="22"/>
      </c>
      <c r="D237" s="35">
        <f t="shared" si="23"/>
      </c>
      <c r="E237" s="51">
        <f t="shared" si="20"/>
      </c>
      <c r="F237" s="49">
        <f t="shared" si="24"/>
      </c>
    </row>
    <row r="238" spans="2:6" ht="15">
      <c r="B238" s="48">
        <f>+IF(MAX(B$13:B237)=$E$7,"",B237+1)</f>
      </c>
      <c r="C238" s="36">
        <f t="shared" si="22"/>
      </c>
      <c r="D238" s="35">
        <f t="shared" si="23"/>
      </c>
      <c r="E238" s="51">
        <f t="shared" si="20"/>
      </c>
      <c r="F238" s="49">
        <f t="shared" si="24"/>
      </c>
    </row>
    <row r="239" spans="2:6" ht="15">
      <c r="B239" s="48">
        <f>+IF(MAX(B$13:B238)=$E$7,"",B238+1)</f>
      </c>
      <c r="C239" s="36">
        <f t="shared" si="22"/>
      </c>
      <c r="D239" s="35">
        <f t="shared" si="23"/>
      </c>
      <c r="E239" s="51">
        <f t="shared" si="20"/>
      </c>
      <c r="F239" s="49">
        <f t="shared" si="24"/>
      </c>
    </row>
    <row r="240" spans="2:6" ht="15">
      <c r="B240" s="48">
        <f>+IF(MAX(B$13:B239)=$E$7,"",B239+1)</f>
      </c>
      <c r="C240" s="36">
        <f t="shared" si="22"/>
      </c>
      <c r="D240" s="35">
        <f t="shared" si="23"/>
      </c>
      <c r="E240" s="51">
        <f t="shared" si="20"/>
      </c>
      <c r="F240" s="49">
        <f t="shared" si="24"/>
      </c>
    </row>
    <row r="241" spans="2:6" ht="15">
      <c r="B241" s="48">
        <f>+IF(MAX(B$13:B240)=$E$7,"",B240+1)</f>
      </c>
      <c r="C241" s="36">
        <f t="shared" si="22"/>
      </c>
      <c r="D241" s="35">
        <f t="shared" si="23"/>
      </c>
      <c r="E241" s="51">
        <f t="shared" si="20"/>
      </c>
      <c r="F241" s="49">
        <f t="shared" si="24"/>
      </c>
    </row>
    <row r="242" spans="2:6" ht="15">
      <c r="B242" s="48">
        <f>+IF(MAX(B$13:B241)=$E$7,"",B241+1)</f>
      </c>
      <c r="C242" s="36">
        <f t="shared" si="22"/>
      </c>
      <c r="D242" s="35">
        <f t="shared" si="23"/>
      </c>
      <c r="E242" s="51">
        <f t="shared" si="20"/>
      </c>
      <c r="F242" s="49">
        <f t="shared" si="24"/>
      </c>
    </row>
    <row r="243" spans="2:6" ht="15">
      <c r="B243" s="48">
        <f>+IF(MAX(B$13:B242)=$E$7,"",B242+1)</f>
      </c>
      <c r="C243" s="36">
        <f t="shared" si="22"/>
      </c>
      <c r="D243" s="35">
        <f t="shared" si="23"/>
      </c>
      <c r="E243" s="51">
        <f t="shared" si="20"/>
      </c>
      <c r="F243" s="49">
        <f t="shared" si="24"/>
      </c>
    </row>
    <row r="244" spans="2:6" ht="15">
      <c r="B244" s="48">
        <f>+IF(MAX(B$13:B243)=$E$7,"",B243+1)</f>
      </c>
      <c r="C244" s="36">
        <f t="shared" si="22"/>
      </c>
      <c r="D244" s="35">
        <f t="shared" si="23"/>
      </c>
      <c r="E244" s="51">
        <f t="shared" si="20"/>
      </c>
      <c r="F244" s="49">
        <f t="shared" si="24"/>
      </c>
    </row>
    <row r="245" spans="2:6" ht="15">
      <c r="B245" s="48">
        <f>+IF(MAX(B$13:B244)=$E$7,"",B244+1)</f>
      </c>
      <c r="C245" s="36">
        <f t="shared" si="22"/>
      </c>
      <c r="D245" s="35">
        <f t="shared" si="23"/>
      </c>
      <c r="E245" s="51">
        <f t="shared" si="20"/>
      </c>
      <c r="F245" s="49">
        <f t="shared" si="24"/>
      </c>
    </row>
    <row r="246" spans="2:6" ht="15">
      <c r="B246" s="48">
        <f>+IF(MAX(B$13:B245)=$E$7,"",B245+1)</f>
      </c>
      <c r="C246" s="36">
        <f t="shared" si="22"/>
      </c>
      <c r="D246" s="35">
        <f t="shared" si="23"/>
      </c>
      <c r="E246" s="51">
        <f aca="true" t="shared" si="25" ref="E246:E309">IF(B246="","",IF(B246&gt;$E$7,0,IF($F$210="francese",-PMT($C$8/$C$7,$E$7,$F$13,0,0),C246+D246)))</f>
      </c>
      <c r="F246" s="49">
        <f t="shared" si="24"/>
      </c>
    </row>
    <row r="247" spans="2:6" ht="15">
      <c r="B247" s="48">
        <f>+IF(MAX(B$13:B246)=$E$7,"",B246+1)</f>
      </c>
      <c r="C247" s="36">
        <f t="shared" si="22"/>
      </c>
      <c r="D247" s="35">
        <f t="shared" si="23"/>
      </c>
      <c r="E247" s="51">
        <f t="shared" si="25"/>
      </c>
      <c r="F247" s="49">
        <f t="shared" si="24"/>
      </c>
    </row>
    <row r="248" spans="2:6" ht="15">
      <c r="B248" s="48">
        <f>+IF(MAX(B$13:B247)=$E$7,"",B247+1)</f>
      </c>
      <c r="C248" s="36">
        <f t="shared" si="22"/>
      </c>
      <c r="D248" s="35">
        <f t="shared" si="23"/>
      </c>
      <c r="E248" s="51">
        <f t="shared" si="25"/>
      </c>
      <c r="F248" s="49">
        <f t="shared" si="24"/>
      </c>
    </row>
    <row r="249" spans="2:6" ht="15">
      <c r="B249" s="48">
        <f>+IF(MAX(B$13:B248)=$E$7,"",B248+1)</f>
      </c>
      <c r="C249" s="36">
        <f t="shared" si="22"/>
      </c>
      <c r="D249" s="35">
        <f t="shared" si="23"/>
      </c>
      <c r="E249" s="51">
        <f t="shared" si="25"/>
      </c>
      <c r="F249" s="49">
        <f t="shared" si="24"/>
      </c>
    </row>
    <row r="250" spans="2:6" ht="15">
      <c r="B250" s="48">
        <f>+IF(MAX(B$13:B249)=$E$7,"",B249+1)</f>
      </c>
      <c r="C250" s="36">
        <f t="shared" si="22"/>
      </c>
      <c r="D250" s="35">
        <f t="shared" si="23"/>
      </c>
      <c r="E250" s="51">
        <f t="shared" si="25"/>
      </c>
      <c r="F250" s="49">
        <f t="shared" si="24"/>
      </c>
    </row>
    <row r="251" spans="2:6" ht="15">
      <c r="B251" s="48">
        <f>+IF(MAX(B$13:B250)=$E$7,"",B250+1)</f>
      </c>
      <c r="C251" s="36">
        <f t="shared" si="22"/>
      </c>
      <c r="D251" s="35">
        <f t="shared" si="23"/>
      </c>
      <c r="E251" s="51">
        <f t="shared" si="25"/>
      </c>
      <c r="F251" s="49">
        <f t="shared" si="24"/>
      </c>
    </row>
    <row r="252" spans="2:6" ht="15">
      <c r="B252" s="48">
        <f>+IF(MAX(B$13:B251)=$E$7,"",B251+1)</f>
      </c>
      <c r="C252" s="36">
        <f t="shared" si="22"/>
      </c>
      <c r="D252" s="35">
        <f t="shared" si="23"/>
      </c>
      <c r="E252" s="51">
        <f t="shared" si="25"/>
      </c>
      <c r="F252" s="49">
        <f t="shared" si="24"/>
      </c>
    </row>
    <row r="253" spans="2:6" ht="15">
      <c r="B253" s="48">
        <f>+IF(MAX(B$13:B252)=$E$7,"",B252+1)</f>
      </c>
      <c r="C253" s="36">
        <f t="shared" si="22"/>
      </c>
      <c r="D253" s="35">
        <f t="shared" si="23"/>
      </c>
      <c r="E253" s="51">
        <f t="shared" si="25"/>
      </c>
      <c r="F253" s="49">
        <f t="shared" si="24"/>
      </c>
    </row>
    <row r="254" spans="2:6" ht="15">
      <c r="B254" s="48">
        <f>+IF(MAX(B$13:B253)=$E$7,"",B253+1)</f>
      </c>
      <c r="C254" s="36">
        <f t="shared" si="22"/>
      </c>
      <c r="D254" s="35">
        <f t="shared" si="23"/>
      </c>
      <c r="E254" s="51">
        <f t="shared" si="25"/>
      </c>
      <c r="F254" s="49">
        <f t="shared" si="24"/>
      </c>
    </row>
    <row r="255" spans="2:6" ht="15">
      <c r="B255" s="48">
        <f>+IF(MAX(B$13:B254)=$E$7,"",B254+1)</f>
      </c>
      <c r="C255" s="36">
        <f t="shared" si="22"/>
      </c>
      <c r="D255" s="35">
        <f t="shared" si="23"/>
      </c>
      <c r="E255" s="51">
        <f t="shared" si="25"/>
      </c>
      <c r="F255" s="49">
        <f t="shared" si="24"/>
      </c>
    </row>
    <row r="256" spans="2:6" ht="15">
      <c r="B256" s="48">
        <f>+IF(MAX(B$13:B255)=$E$7,"",B255+1)</f>
      </c>
      <c r="C256" s="36">
        <f t="shared" si="22"/>
      </c>
      <c r="D256" s="35">
        <f t="shared" si="23"/>
      </c>
      <c r="E256" s="51">
        <f t="shared" si="25"/>
      </c>
      <c r="F256" s="49">
        <f t="shared" si="24"/>
      </c>
    </row>
    <row r="257" spans="2:6" ht="15">
      <c r="B257" s="48">
        <f>+IF(MAX(B$13:B256)=$E$7,"",B256+1)</f>
      </c>
      <c r="C257" s="36">
        <f t="shared" si="22"/>
      </c>
      <c r="D257" s="35">
        <f t="shared" si="23"/>
      </c>
      <c r="E257" s="51">
        <f t="shared" si="25"/>
      </c>
      <c r="F257" s="49">
        <f t="shared" si="24"/>
      </c>
    </row>
    <row r="258" spans="2:6" ht="15">
      <c r="B258" s="48">
        <f>+IF(MAX(B$13:B257)=$E$7,"",B257+1)</f>
      </c>
      <c r="C258" s="36">
        <f t="shared" si="22"/>
      </c>
      <c r="D258" s="35">
        <f t="shared" si="23"/>
      </c>
      <c r="E258" s="51">
        <f t="shared" si="25"/>
      </c>
      <c r="F258" s="49">
        <f t="shared" si="24"/>
      </c>
    </row>
    <row r="259" spans="2:6" ht="15">
      <c r="B259" s="48">
        <f>+IF(MAX(B$13:B258)=$E$7,"",B258+1)</f>
      </c>
      <c r="C259" s="36">
        <f t="shared" si="22"/>
      </c>
      <c r="D259" s="35">
        <f t="shared" si="23"/>
      </c>
      <c r="E259" s="51">
        <f t="shared" si="25"/>
      </c>
      <c r="F259" s="49">
        <f t="shared" si="24"/>
      </c>
    </row>
    <row r="260" spans="2:6" ht="15">
      <c r="B260" s="48">
        <f>+IF(MAX(B$13:B259)=$E$7,"",B259+1)</f>
      </c>
      <c r="C260" s="36">
        <f t="shared" si="22"/>
      </c>
      <c r="D260" s="35">
        <f t="shared" si="23"/>
      </c>
      <c r="E260" s="51">
        <f t="shared" si="25"/>
      </c>
      <c r="F260" s="49">
        <f t="shared" si="24"/>
      </c>
    </row>
    <row r="261" spans="2:6" ht="15">
      <c r="B261" s="48">
        <f>+IF(MAX(B$13:B260)=$E$7,"",B260+1)</f>
      </c>
      <c r="C261" s="36">
        <f t="shared" si="22"/>
      </c>
      <c r="D261" s="35">
        <f t="shared" si="23"/>
      </c>
      <c r="E261" s="51">
        <f t="shared" si="25"/>
      </c>
      <c r="F261" s="49">
        <f t="shared" si="24"/>
      </c>
    </row>
    <row r="262" spans="2:6" ht="15">
      <c r="B262" s="48">
        <f>+IF(MAX(B$13:B261)=$E$7,"",B261+1)</f>
      </c>
      <c r="C262" s="36">
        <f t="shared" si="22"/>
      </c>
      <c r="D262" s="35">
        <f t="shared" si="23"/>
      </c>
      <c r="E262" s="51">
        <f t="shared" si="25"/>
      </c>
      <c r="F262" s="49">
        <f t="shared" si="24"/>
      </c>
    </row>
    <row r="263" spans="2:6" ht="15">
      <c r="B263" s="48">
        <f>+IF(MAX(B$13:B262)=$E$7,"",B262+1)</f>
      </c>
      <c r="C263" s="36">
        <f t="shared" si="22"/>
      </c>
      <c r="D263" s="35">
        <f t="shared" si="23"/>
      </c>
      <c r="E263" s="51">
        <f t="shared" si="25"/>
      </c>
      <c r="F263" s="49">
        <f t="shared" si="24"/>
      </c>
    </row>
    <row r="264" spans="2:6" ht="15">
      <c r="B264" s="48">
        <f>+IF(MAX(B$13:B263)=$E$7,"",B263+1)</f>
      </c>
      <c r="C264" s="36">
        <f t="shared" si="22"/>
      </c>
      <c r="D264" s="35">
        <f t="shared" si="23"/>
      </c>
      <c r="E264" s="51">
        <f t="shared" si="25"/>
      </c>
      <c r="F264" s="49">
        <f t="shared" si="24"/>
      </c>
    </row>
    <row r="265" spans="2:6" ht="15">
      <c r="B265" s="48">
        <f>+IF(MAX(B$13:B264)=$E$7,"",B264+1)</f>
      </c>
      <c r="C265" s="36">
        <f t="shared" si="22"/>
      </c>
      <c r="D265" s="35">
        <f t="shared" si="23"/>
      </c>
      <c r="E265" s="51">
        <f t="shared" si="25"/>
      </c>
      <c r="F265" s="49">
        <f t="shared" si="24"/>
      </c>
    </row>
    <row r="266" spans="2:6" ht="15">
      <c r="B266" s="48">
        <f>+IF(MAX(B$13:B265)=$E$7,"",B265+1)</f>
      </c>
      <c r="C266" s="36">
        <f t="shared" si="22"/>
      </c>
      <c r="D266" s="35">
        <f t="shared" si="23"/>
      </c>
      <c r="E266" s="51">
        <f t="shared" si="25"/>
      </c>
      <c r="F266" s="49">
        <f t="shared" si="24"/>
      </c>
    </row>
    <row r="267" spans="2:6" ht="15">
      <c r="B267" s="48">
        <f>+IF(MAX(B$13:B266)=$E$7,"",B266+1)</f>
      </c>
      <c r="C267" s="36">
        <f t="shared" si="22"/>
      </c>
      <c r="D267" s="35">
        <f t="shared" si="23"/>
      </c>
      <c r="E267" s="51">
        <f t="shared" si="25"/>
      </c>
      <c r="F267" s="49">
        <f t="shared" si="24"/>
      </c>
    </row>
    <row r="268" spans="2:6" ht="15">
      <c r="B268" s="48">
        <f>+IF(MAX(B$13:B267)=$E$7,"",B267+1)</f>
      </c>
      <c r="C268" s="36">
        <f t="shared" si="22"/>
      </c>
      <c r="D268" s="35">
        <f t="shared" si="23"/>
      </c>
      <c r="E268" s="51">
        <f t="shared" si="25"/>
      </c>
      <c r="F268" s="49">
        <f t="shared" si="24"/>
      </c>
    </row>
    <row r="269" spans="2:6" ht="15">
      <c r="B269" s="48">
        <f>+IF(MAX(B$13:B268)=$E$7,"",B268+1)</f>
      </c>
      <c r="C269" s="36">
        <f t="shared" si="22"/>
      </c>
      <c r="D269" s="35">
        <f t="shared" si="23"/>
      </c>
      <c r="E269" s="51">
        <f t="shared" si="25"/>
      </c>
      <c r="F269" s="49">
        <f t="shared" si="24"/>
      </c>
    </row>
    <row r="270" spans="2:6" ht="15">
      <c r="B270" s="48">
        <f>+IF(MAX(B$13:B269)=$E$7,"",B269+1)</f>
      </c>
      <c r="C270" s="36">
        <f t="shared" si="22"/>
      </c>
      <c r="D270" s="35">
        <f t="shared" si="23"/>
      </c>
      <c r="E270" s="51">
        <f t="shared" si="25"/>
      </c>
      <c r="F270" s="49">
        <f t="shared" si="24"/>
      </c>
    </row>
    <row r="271" spans="2:6" ht="15">
      <c r="B271" s="48">
        <f>+IF(MAX(B$13:B270)=$E$7,"",B270+1)</f>
      </c>
      <c r="C271" s="36">
        <f t="shared" si="22"/>
      </c>
      <c r="D271" s="35">
        <f t="shared" si="23"/>
      </c>
      <c r="E271" s="51">
        <f t="shared" si="25"/>
      </c>
      <c r="F271" s="49">
        <f t="shared" si="24"/>
      </c>
    </row>
    <row r="272" spans="2:6" ht="15">
      <c r="B272" s="48">
        <f>+IF(MAX(B$13:B271)=$E$7,"",B271+1)</f>
      </c>
      <c r="C272" s="36">
        <f t="shared" si="22"/>
      </c>
      <c r="D272" s="35">
        <f t="shared" si="23"/>
      </c>
      <c r="E272" s="51">
        <f t="shared" si="25"/>
      </c>
      <c r="F272" s="49">
        <f t="shared" si="24"/>
      </c>
    </row>
    <row r="273" spans="2:6" ht="15">
      <c r="B273" s="33">
        <f>+IF(MAX(B$13:B272)=$E$7,"",B272+1)</f>
      </c>
      <c r="C273" s="36">
        <f t="shared" si="22"/>
      </c>
      <c r="D273" s="35">
        <f t="shared" si="23"/>
      </c>
      <c r="E273" s="51">
        <f t="shared" si="25"/>
      </c>
      <c r="F273" s="49">
        <f t="shared" si="24"/>
      </c>
    </row>
    <row r="274" spans="2:6" ht="15">
      <c r="B274" s="33">
        <f>+IF(MAX(B$13:B273)=$E$7,"",B273+1)</f>
      </c>
      <c r="C274" s="36">
        <f t="shared" si="22"/>
      </c>
      <c r="D274" s="35">
        <f t="shared" si="23"/>
      </c>
      <c r="E274" s="51">
        <f t="shared" si="25"/>
      </c>
      <c r="F274" s="49">
        <f t="shared" si="24"/>
      </c>
    </row>
    <row r="275" spans="2:6" ht="15">
      <c r="B275" s="33">
        <f>+IF(MAX(B$13:B274)=$E$7,"",B274+1)</f>
      </c>
      <c r="C275" s="36">
        <f t="shared" si="22"/>
      </c>
      <c r="D275" s="35">
        <f t="shared" si="23"/>
      </c>
      <c r="E275" s="51">
        <f t="shared" si="25"/>
      </c>
      <c r="F275" s="49">
        <f t="shared" si="24"/>
      </c>
    </row>
    <row r="276" spans="2:6" ht="15">
      <c r="B276" s="33">
        <f>+IF(MAX(B$13:B275)=$E$7,"",B275+1)</f>
      </c>
      <c r="C276" s="36">
        <f aca="true" t="shared" si="26" ref="C276:C339">+IF(B276="","",IF(B276&gt;$E$7,0,IF(B276=$E$7,F275,IF($F$210="francese",E276-D276,$F$13/$E$7))))</f>
      </c>
      <c r="D276" s="35">
        <f aca="true" t="shared" si="27" ref="D276:D339">+IF(B276="","",ROUND(F275*$C$8/$C$7,2))</f>
      </c>
      <c r="E276" s="51">
        <f t="shared" si="25"/>
      </c>
      <c r="F276" s="49">
        <f aca="true" t="shared" si="28" ref="F276:F339">+IF(B276="","",F275-C276)</f>
      </c>
    </row>
    <row r="277" spans="2:6" ht="15">
      <c r="B277" s="33">
        <f>+IF(MAX(B$13:B276)=$E$7,"",B276+1)</f>
      </c>
      <c r="C277" s="36">
        <f t="shared" si="26"/>
      </c>
      <c r="D277" s="35">
        <f t="shared" si="27"/>
      </c>
      <c r="E277" s="51">
        <f t="shared" si="25"/>
      </c>
      <c r="F277" s="49">
        <f t="shared" si="28"/>
      </c>
    </row>
    <row r="278" spans="2:6" ht="15">
      <c r="B278" s="33">
        <f>+IF(MAX(B$13:B277)=$E$7,"",B277+1)</f>
      </c>
      <c r="C278" s="36">
        <f t="shared" si="26"/>
      </c>
      <c r="D278" s="35">
        <f t="shared" si="27"/>
      </c>
      <c r="E278" s="51">
        <f t="shared" si="25"/>
      </c>
      <c r="F278" s="49">
        <f t="shared" si="28"/>
      </c>
    </row>
    <row r="279" spans="2:6" ht="15">
      <c r="B279" s="33">
        <f>+IF(MAX(B$13:B278)=$E$7,"",B278+1)</f>
      </c>
      <c r="C279" s="36">
        <f t="shared" si="26"/>
      </c>
      <c r="D279" s="35">
        <f t="shared" si="27"/>
      </c>
      <c r="E279" s="51">
        <f t="shared" si="25"/>
      </c>
      <c r="F279" s="49">
        <f t="shared" si="28"/>
      </c>
    </row>
    <row r="280" spans="2:6" ht="15">
      <c r="B280" s="33">
        <f>+IF(MAX(B$13:B279)=$E$7,"",B279+1)</f>
      </c>
      <c r="C280" s="36">
        <f t="shared" si="26"/>
      </c>
      <c r="D280" s="35">
        <f t="shared" si="27"/>
      </c>
      <c r="E280" s="51">
        <f t="shared" si="25"/>
      </c>
      <c r="F280" s="49">
        <f t="shared" si="28"/>
      </c>
    </row>
    <row r="281" spans="2:6" ht="15">
      <c r="B281" s="33">
        <f>+IF(MAX(B$13:B280)=$E$7,"",B280+1)</f>
      </c>
      <c r="C281" s="36">
        <f t="shared" si="26"/>
      </c>
      <c r="D281" s="35">
        <f t="shared" si="27"/>
      </c>
      <c r="E281" s="51">
        <f t="shared" si="25"/>
      </c>
      <c r="F281" s="49">
        <f t="shared" si="28"/>
      </c>
    </row>
    <row r="282" spans="2:6" ht="15">
      <c r="B282" s="33">
        <f>+IF(MAX(B$13:B281)=$E$7,"",B281+1)</f>
      </c>
      <c r="C282" s="36">
        <f t="shared" si="26"/>
      </c>
      <c r="D282" s="35">
        <f t="shared" si="27"/>
      </c>
      <c r="E282" s="51">
        <f t="shared" si="25"/>
      </c>
      <c r="F282" s="49">
        <f t="shared" si="28"/>
      </c>
    </row>
    <row r="283" spans="2:6" ht="15">
      <c r="B283" s="33">
        <f>+IF(MAX(B$13:B282)=$E$7,"",B282+1)</f>
      </c>
      <c r="C283" s="36">
        <f t="shared" si="26"/>
      </c>
      <c r="D283" s="35">
        <f t="shared" si="27"/>
      </c>
      <c r="E283" s="51">
        <f t="shared" si="25"/>
      </c>
      <c r="F283" s="49">
        <f t="shared" si="28"/>
      </c>
    </row>
    <row r="284" spans="2:6" ht="15">
      <c r="B284" s="33">
        <f>+IF(MAX(B$13:B283)=$E$7,"",B283+1)</f>
      </c>
      <c r="C284" s="36">
        <f t="shared" si="26"/>
      </c>
      <c r="D284" s="35">
        <f t="shared" si="27"/>
      </c>
      <c r="E284" s="51">
        <f t="shared" si="25"/>
      </c>
      <c r="F284" s="49">
        <f t="shared" si="28"/>
      </c>
    </row>
    <row r="285" spans="2:6" ht="15">
      <c r="B285" s="33">
        <f>+IF(MAX(B$13:B284)=$E$7,"",B284+1)</f>
      </c>
      <c r="C285" s="36">
        <f t="shared" si="26"/>
      </c>
      <c r="D285" s="35">
        <f t="shared" si="27"/>
      </c>
      <c r="E285" s="51">
        <f t="shared" si="25"/>
      </c>
      <c r="F285" s="49">
        <f t="shared" si="28"/>
      </c>
    </row>
    <row r="286" spans="2:6" ht="15">
      <c r="B286" s="33">
        <f>+IF(MAX(B$13:B285)=$E$7,"",B285+1)</f>
      </c>
      <c r="C286" s="36">
        <f t="shared" si="26"/>
      </c>
      <c r="D286" s="35">
        <f t="shared" si="27"/>
      </c>
      <c r="E286" s="51">
        <f t="shared" si="25"/>
      </c>
      <c r="F286" s="49">
        <f t="shared" si="28"/>
      </c>
    </row>
    <row r="287" spans="2:6" ht="15">
      <c r="B287" s="33">
        <f>+IF(MAX(B$13:B286)=$E$7,"",B286+1)</f>
      </c>
      <c r="C287" s="36">
        <f t="shared" si="26"/>
      </c>
      <c r="D287" s="35">
        <f t="shared" si="27"/>
      </c>
      <c r="E287" s="51">
        <f t="shared" si="25"/>
      </c>
      <c r="F287" s="49">
        <f t="shared" si="28"/>
      </c>
    </row>
    <row r="288" spans="2:6" ht="15">
      <c r="B288" s="33">
        <f>+IF(MAX(B$13:B287)=$E$7,"",B287+1)</f>
      </c>
      <c r="C288" s="36">
        <f t="shared" si="26"/>
      </c>
      <c r="D288" s="35">
        <f t="shared" si="27"/>
      </c>
      <c r="E288" s="51">
        <f t="shared" si="25"/>
      </c>
      <c r="F288" s="49">
        <f t="shared" si="28"/>
      </c>
    </row>
    <row r="289" spans="2:6" ht="15">
      <c r="B289" s="33">
        <f>+IF(MAX(B$13:B288)=$E$7,"",B288+1)</f>
      </c>
      <c r="C289" s="36">
        <f t="shared" si="26"/>
      </c>
      <c r="D289" s="35">
        <f t="shared" si="27"/>
      </c>
      <c r="E289" s="51">
        <f t="shared" si="25"/>
      </c>
      <c r="F289" s="49">
        <f t="shared" si="28"/>
      </c>
    </row>
    <row r="290" spans="2:6" ht="15">
      <c r="B290" s="33">
        <f>+IF(MAX(B$13:B289)=$E$7,"",B289+1)</f>
      </c>
      <c r="C290" s="36">
        <f t="shared" si="26"/>
      </c>
      <c r="D290" s="35">
        <f t="shared" si="27"/>
      </c>
      <c r="E290" s="51">
        <f t="shared" si="25"/>
      </c>
      <c r="F290" s="49">
        <f t="shared" si="28"/>
      </c>
    </row>
    <row r="291" spans="2:6" ht="15">
      <c r="B291" s="33">
        <f>+IF(MAX(B$13:B290)=$E$7,"",B290+1)</f>
      </c>
      <c r="C291" s="36">
        <f t="shared" si="26"/>
      </c>
      <c r="D291" s="35">
        <f t="shared" si="27"/>
      </c>
      <c r="E291" s="51">
        <f t="shared" si="25"/>
      </c>
      <c r="F291" s="49">
        <f t="shared" si="28"/>
      </c>
    </row>
    <row r="292" spans="2:6" ht="15">
      <c r="B292" s="33">
        <f>+IF(MAX(B$13:B291)=$E$7,"",B291+1)</f>
      </c>
      <c r="C292" s="36">
        <f t="shared" si="26"/>
      </c>
      <c r="D292" s="35">
        <f t="shared" si="27"/>
      </c>
      <c r="E292" s="51">
        <f t="shared" si="25"/>
      </c>
      <c r="F292" s="49">
        <f t="shared" si="28"/>
      </c>
    </row>
    <row r="293" spans="2:6" ht="15">
      <c r="B293" s="33">
        <f>+IF(MAX(B$13:B292)=$E$7,"",B292+1)</f>
      </c>
      <c r="C293" s="36">
        <f t="shared" si="26"/>
      </c>
      <c r="D293" s="35">
        <f t="shared" si="27"/>
      </c>
      <c r="E293" s="51">
        <f t="shared" si="25"/>
      </c>
      <c r="F293" s="49">
        <f t="shared" si="28"/>
      </c>
    </row>
    <row r="294" spans="2:6" ht="15">
      <c r="B294" s="33">
        <f>+IF(MAX(B$13:B293)=$E$7,"",B293+1)</f>
      </c>
      <c r="C294" s="36">
        <f t="shared" si="26"/>
      </c>
      <c r="D294" s="35">
        <f t="shared" si="27"/>
      </c>
      <c r="E294" s="51">
        <f t="shared" si="25"/>
      </c>
      <c r="F294" s="49">
        <f t="shared" si="28"/>
      </c>
    </row>
    <row r="295" spans="2:6" ht="15">
      <c r="B295" s="33">
        <f>+IF(MAX(B$13:B294)=$E$7,"",B294+1)</f>
      </c>
      <c r="C295" s="36">
        <f t="shared" si="26"/>
      </c>
      <c r="D295" s="35">
        <f t="shared" si="27"/>
      </c>
      <c r="E295" s="51">
        <f t="shared" si="25"/>
      </c>
      <c r="F295" s="49">
        <f t="shared" si="28"/>
      </c>
    </row>
    <row r="296" spans="2:6" ht="15">
      <c r="B296" s="33">
        <f>+IF(MAX(B$13:B295)=$E$7,"",B295+1)</f>
      </c>
      <c r="C296" s="36">
        <f t="shared" si="26"/>
      </c>
      <c r="D296" s="35">
        <f t="shared" si="27"/>
      </c>
      <c r="E296" s="51">
        <f t="shared" si="25"/>
      </c>
      <c r="F296" s="49">
        <f t="shared" si="28"/>
      </c>
    </row>
    <row r="297" spans="2:6" ht="15">
      <c r="B297" s="33">
        <f>+IF(MAX(B$13:B296)=$E$7,"",B296+1)</f>
      </c>
      <c r="C297" s="36">
        <f t="shared" si="26"/>
      </c>
      <c r="D297" s="35">
        <f t="shared" si="27"/>
      </c>
      <c r="E297" s="51">
        <f t="shared" si="25"/>
      </c>
      <c r="F297" s="49">
        <f t="shared" si="28"/>
      </c>
    </row>
    <row r="298" spans="2:6" ht="15">
      <c r="B298" s="33">
        <f>+IF(MAX(B$13:B297)=$E$7,"",B297+1)</f>
      </c>
      <c r="C298" s="36">
        <f t="shared" si="26"/>
      </c>
      <c r="D298" s="35">
        <f t="shared" si="27"/>
      </c>
      <c r="E298" s="51">
        <f t="shared" si="25"/>
      </c>
      <c r="F298" s="49">
        <f t="shared" si="28"/>
      </c>
    </row>
    <row r="299" spans="2:6" ht="15">
      <c r="B299" s="33">
        <f>+IF(MAX(B$13:B298)=$E$7,"",B298+1)</f>
      </c>
      <c r="C299" s="36">
        <f t="shared" si="26"/>
      </c>
      <c r="D299" s="35">
        <f t="shared" si="27"/>
      </c>
      <c r="E299" s="51">
        <f t="shared" si="25"/>
      </c>
      <c r="F299" s="49">
        <f t="shared" si="28"/>
      </c>
    </row>
    <row r="300" spans="2:6" ht="15">
      <c r="B300" s="33">
        <f>+IF(MAX(B$13:B299)=$E$7,"",B299+1)</f>
      </c>
      <c r="C300" s="36">
        <f t="shared" si="26"/>
      </c>
      <c r="D300" s="35">
        <f t="shared" si="27"/>
      </c>
      <c r="E300" s="51">
        <f t="shared" si="25"/>
      </c>
      <c r="F300" s="49">
        <f t="shared" si="28"/>
      </c>
    </row>
    <row r="301" spans="2:6" ht="15">
      <c r="B301" s="33">
        <f>+IF(MAX(B$13:B300)=$E$7,"",B300+1)</f>
      </c>
      <c r="C301" s="36">
        <f t="shared" si="26"/>
      </c>
      <c r="D301" s="35">
        <f t="shared" si="27"/>
      </c>
      <c r="E301" s="51">
        <f t="shared" si="25"/>
      </c>
      <c r="F301" s="49">
        <f t="shared" si="28"/>
      </c>
    </row>
    <row r="302" spans="2:6" ht="15">
      <c r="B302" s="33">
        <f>+IF(MAX(B$13:B301)=$E$7,"",B301+1)</f>
      </c>
      <c r="C302" s="36">
        <f t="shared" si="26"/>
      </c>
      <c r="D302" s="35">
        <f t="shared" si="27"/>
      </c>
      <c r="E302" s="51">
        <f t="shared" si="25"/>
      </c>
      <c r="F302" s="49">
        <f t="shared" si="28"/>
      </c>
    </row>
    <row r="303" spans="2:6" ht="15">
      <c r="B303" s="33">
        <f>+IF(MAX(B$13:B302)=$E$7,"",B302+1)</f>
      </c>
      <c r="C303" s="36">
        <f t="shared" si="26"/>
      </c>
      <c r="D303" s="35">
        <f t="shared" si="27"/>
      </c>
      <c r="E303" s="51">
        <f t="shared" si="25"/>
      </c>
      <c r="F303" s="49">
        <f t="shared" si="28"/>
      </c>
    </row>
    <row r="304" spans="2:6" ht="15">
      <c r="B304" s="33">
        <f>+IF(MAX(B$13:B303)=$E$7,"",B303+1)</f>
      </c>
      <c r="C304" s="36">
        <f t="shared" si="26"/>
      </c>
      <c r="D304" s="35">
        <f t="shared" si="27"/>
      </c>
      <c r="E304" s="51">
        <f t="shared" si="25"/>
      </c>
      <c r="F304" s="49">
        <f t="shared" si="28"/>
      </c>
    </row>
    <row r="305" spans="2:6" ht="15">
      <c r="B305" s="33">
        <f>+IF(MAX(B$13:B304)=$E$7,"",B304+1)</f>
      </c>
      <c r="C305" s="36">
        <f t="shared" si="26"/>
      </c>
      <c r="D305" s="35">
        <f t="shared" si="27"/>
      </c>
      <c r="E305" s="51">
        <f t="shared" si="25"/>
      </c>
      <c r="F305" s="49">
        <f t="shared" si="28"/>
      </c>
    </row>
    <row r="306" spans="2:6" ht="15">
      <c r="B306" s="33">
        <f>+IF(MAX(B$13:B305)=$E$7,"",B305+1)</f>
      </c>
      <c r="C306" s="36">
        <f t="shared" si="26"/>
      </c>
      <c r="D306" s="35">
        <f t="shared" si="27"/>
      </c>
      <c r="E306" s="51">
        <f t="shared" si="25"/>
      </c>
      <c r="F306" s="49">
        <f t="shared" si="28"/>
      </c>
    </row>
    <row r="307" spans="2:6" ht="15">
      <c r="B307" s="33">
        <f>+IF(MAX(B$13:B306)=$E$7,"",B306+1)</f>
      </c>
      <c r="C307" s="36">
        <f t="shared" si="26"/>
      </c>
      <c r="D307" s="35">
        <f t="shared" si="27"/>
      </c>
      <c r="E307" s="51">
        <f t="shared" si="25"/>
      </c>
      <c r="F307" s="49">
        <f t="shared" si="28"/>
      </c>
    </row>
    <row r="308" spans="2:6" ht="15">
      <c r="B308" s="33">
        <f>+IF(MAX(B$13:B307)=$E$7,"",B307+1)</f>
      </c>
      <c r="C308" s="36">
        <f t="shared" si="26"/>
      </c>
      <c r="D308" s="35">
        <f t="shared" si="27"/>
      </c>
      <c r="E308" s="51">
        <f t="shared" si="25"/>
      </c>
      <c r="F308" s="49">
        <f t="shared" si="28"/>
      </c>
    </row>
    <row r="309" spans="2:6" ht="15">
      <c r="B309" s="33">
        <f>+IF(MAX(B$13:B308)=$E$7,"",B308+1)</f>
      </c>
      <c r="C309" s="36">
        <f t="shared" si="26"/>
      </c>
      <c r="D309" s="35">
        <f t="shared" si="27"/>
      </c>
      <c r="E309" s="51">
        <f t="shared" si="25"/>
      </c>
      <c r="F309" s="49">
        <f t="shared" si="28"/>
      </c>
    </row>
    <row r="310" spans="2:6" ht="15">
      <c r="B310" s="33">
        <f>+IF(MAX(B$13:B309)=$E$7,"",B309+1)</f>
      </c>
      <c r="C310" s="36">
        <f t="shared" si="26"/>
      </c>
      <c r="D310" s="35">
        <f t="shared" si="27"/>
      </c>
      <c r="E310" s="51">
        <f aca="true" t="shared" si="29" ref="E310:E373">IF(B310="","",IF(B310&gt;$E$7,0,IF($F$210="francese",-PMT($C$8/$C$7,$E$7,$F$13,0,0),C310+D310)))</f>
      </c>
      <c r="F310" s="49">
        <f t="shared" si="28"/>
      </c>
    </row>
    <row r="311" spans="2:6" ht="15">
      <c r="B311" s="33">
        <f>+IF(MAX(B$13:B310)=$E$7,"",B310+1)</f>
      </c>
      <c r="C311" s="36">
        <f t="shared" si="26"/>
      </c>
      <c r="D311" s="35">
        <f t="shared" si="27"/>
      </c>
      <c r="E311" s="51">
        <f t="shared" si="29"/>
      </c>
      <c r="F311" s="49">
        <f t="shared" si="28"/>
      </c>
    </row>
    <row r="312" spans="2:6" ht="15">
      <c r="B312" s="33">
        <f>+IF(MAX(B$13:B311)=$E$7,"",B311+1)</f>
      </c>
      <c r="C312" s="36">
        <f t="shared" si="26"/>
      </c>
      <c r="D312" s="35">
        <f t="shared" si="27"/>
      </c>
      <c r="E312" s="51">
        <f t="shared" si="29"/>
      </c>
      <c r="F312" s="49">
        <f t="shared" si="28"/>
      </c>
    </row>
    <row r="313" spans="2:6" ht="15">
      <c r="B313" s="33">
        <f>+IF(MAX(B$13:B312)=$E$7,"",B312+1)</f>
      </c>
      <c r="C313" s="36">
        <f t="shared" si="26"/>
      </c>
      <c r="D313" s="35">
        <f t="shared" si="27"/>
      </c>
      <c r="E313" s="51">
        <f t="shared" si="29"/>
      </c>
      <c r="F313" s="49">
        <f t="shared" si="28"/>
      </c>
    </row>
    <row r="314" spans="2:6" ht="15">
      <c r="B314" s="33">
        <f>+IF(MAX(B$13:B313)=$E$7,"",B313+1)</f>
      </c>
      <c r="C314" s="36">
        <f t="shared" si="26"/>
      </c>
      <c r="D314" s="35">
        <f t="shared" si="27"/>
      </c>
      <c r="E314" s="51">
        <f t="shared" si="29"/>
      </c>
      <c r="F314" s="49">
        <f t="shared" si="28"/>
      </c>
    </row>
    <row r="315" spans="2:6" ht="15">
      <c r="B315" s="33">
        <f>+IF(MAX(B$13:B314)=$E$7,"",B314+1)</f>
      </c>
      <c r="C315" s="36">
        <f t="shared" si="26"/>
      </c>
      <c r="D315" s="35">
        <f t="shared" si="27"/>
      </c>
      <c r="E315" s="51">
        <f t="shared" si="29"/>
      </c>
      <c r="F315" s="49">
        <f t="shared" si="28"/>
      </c>
    </row>
    <row r="316" spans="2:6" ht="15">
      <c r="B316" s="33">
        <f>+IF(MAX(B$13:B315)=$E$7,"",B315+1)</f>
      </c>
      <c r="C316" s="36">
        <f t="shared" si="26"/>
      </c>
      <c r="D316" s="35">
        <f t="shared" si="27"/>
      </c>
      <c r="E316" s="51">
        <f t="shared" si="29"/>
      </c>
      <c r="F316" s="49">
        <f t="shared" si="28"/>
      </c>
    </row>
    <row r="317" spans="2:6" ht="15">
      <c r="B317" s="33">
        <f>+IF(MAX(B$13:B316)=$E$7,"",B316+1)</f>
      </c>
      <c r="C317" s="36">
        <f t="shared" si="26"/>
      </c>
      <c r="D317" s="35">
        <f t="shared" si="27"/>
      </c>
      <c r="E317" s="51">
        <f t="shared" si="29"/>
      </c>
      <c r="F317" s="49">
        <f t="shared" si="28"/>
      </c>
    </row>
    <row r="318" spans="2:6" ht="15">
      <c r="B318" s="33">
        <f>+IF(MAX(B$13:B317)=$E$7,"",B317+1)</f>
      </c>
      <c r="C318" s="36">
        <f t="shared" si="26"/>
      </c>
      <c r="D318" s="35">
        <f t="shared" si="27"/>
      </c>
      <c r="E318" s="51">
        <f t="shared" si="29"/>
      </c>
      <c r="F318" s="49">
        <f t="shared" si="28"/>
      </c>
    </row>
    <row r="319" spans="2:6" ht="15">
      <c r="B319" s="33">
        <f>+IF(MAX(B$13:B318)=$E$7,"",B318+1)</f>
      </c>
      <c r="C319" s="36">
        <f t="shared" si="26"/>
      </c>
      <c r="D319" s="35">
        <f t="shared" si="27"/>
      </c>
      <c r="E319" s="51">
        <f t="shared" si="29"/>
      </c>
      <c r="F319" s="49">
        <f t="shared" si="28"/>
      </c>
    </row>
    <row r="320" spans="2:6" ht="15">
      <c r="B320" s="33">
        <f>+IF(MAX(B$13:B319)=$E$7,"",B319+1)</f>
      </c>
      <c r="C320" s="36">
        <f t="shared" si="26"/>
      </c>
      <c r="D320" s="35">
        <f t="shared" si="27"/>
      </c>
      <c r="E320" s="51">
        <f t="shared" si="29"/>
      </c>
      <c r="F320" s="49">
        <f t="shared" si="28"/>
      </c>
    </row>
    <row r="321" spans="2:6" ht="15">
      <c r="B321" s="33">
        <f>+IF(MAX(B$13:B320)=$E$7,"",B320+1)</f>
      </c>
      <c r="C321" s="36">
        <f t="shared" si="26"/>
      </c>
      <c r="D321" s="35">
        <f t="shared" si="27"/>
      </c>
      <c r="E321" s="51">
        <f t="shared" si="29"/>
      </c>
      <c r="F321" s="49">
        <f t="shared" si="28"/>
      </c>
    </row>
    <row r="322" spans="2:6" ht="15">
      <c r="B322" s="33">
        <f>+IF(MAX(B$13:B321)=$E$7,"",B321+1)</f>
      </c>
      <c r="C322" s="36">
        <f t="shared" si="26"/>
      </c>
      <c r="D322" s="35">
        <f t="shared" si="27"/>
      </c>
      <c r="E322" s="51">
        <f t="shared" si="29"/>
      </c>
      <c r="F322" s="49">
        <f t="shared" si="28"/>
      </c>
    </row>
    <row r="323" spans="2:6" ht="15">
      <c r="B323" s="33">
        <f>+IF(MAX(B$13:B322)=$E$7,"",B322+1)</f>
      </c>
      <c r="C323" s="36">
        <f t="shared" si="26"/>
      </c>
      <c r="D323" s="35">
        <f t="shared" si="27"/>
      </c>
      <c r="E323" s="51">
        <f t="shared" si="29"/>
      </c>
      <c r="F323" s="49">
        <f t="shared" si="28"/>
      </c>
    </row>
    <row r="324" spans="2:6" ht="15">
      <c r="B324" s="33">
        <f>+IF(MAX(B$13:B323)=$E$7,"",B323+1)</f>
      </c>
      <c r="C324" s="36">
        <f t="shared" si="26"/>
      </c>
      <c r="D324" s="35">
        <f t="shared" si="27"/>
      </c>
      <c r="E324" s="51">
        <f t="shared" si="29"/>
      </c>
      <c r="F324" s="49">
        <f t="shared" si="28"/>
      </c>
    </row>
    <row r="325" spans="2:6" ht="15">
      <c r="B325" s="33">
        <f>+IF(MAX(B$13:B324)=$E$7,"",B324+1)</f>
      </c>
      <c r="C325" s="36">
        <f t="shared" si="26"/>
      </c>
      <c r="D325" s="35">
        <f t="shared" si="27"/>
      </c>
      <c r="E325" s="51">
        <f t="shared" si="29"/>
      </c>
      <c r="F325" s="49">
        <f t="shared" si="28"/>
      </c>
    </row>
    <row r="326" spans="2:6" ht="15">
      <c r="B326" s="33">
        <f>+IF(MAX(B$13:B325)=$E$7,"",B325+1)</f>
      </c>
      <c r="C326" s="36">
        <f t="shared" si="26"/>
      </c>
      <c r="D326" s="35">
        <f t="shared" si="27"/>
      </c>
      <c r="E326" s="51">
        <f t="shared" si="29"/>
      </c>
      <c r="F326" s="49">
        <f t="shared" si="28"/>
      </c>
    </row>
    <row r="327" spans="2:6" ht="15">
      <c r="B327" s="33">
        <f>+IF(MAX(B$13:B326)=$E$7,"",B326+1)</f>
      </c>
      <c r="C327" s="36">
        <f t="shared" si="26"/>
      </c>
      <c r="D327" s="35">
        <f t="shared" si="27"/>
      </c>
      <c r="E327" s="51">
        <f t="shared" si="29"/>
      </c>
      <c r="F327" s="49">
        <f t="shared" si="28"/>
      </c>
    </row>
    <row r="328" spans="2:6" ht="15">
      <c r="B328" s="33">
        <f>+IF(MAX(B$13:B327)=$E$7,"",B327+1)</f>
      </c>
      <c r="C328" s="36">
        <f t="shared" si="26"/>
      </c>
      <c r="D328" s="35">
        <f t="shared" si="27"/>
      </c>
      <c r="E328" s="51">
        <f t="shared" si="29"/>
      </c>
      <c r="F328" s="49">
        <f t="shared" si="28"/>
      </c>
    </row>
    <row r="329" spans="2:6" ht="15">
      <c r="B329" s="33">
        <f>+IF(MAX(B$13:B328)=$E$7,"",B328+1)</f>
      </c>
      <c r="C329" s="36">
        <f t="shared" si="26"/>
      </c>
      <c r="D329" s="35">
        <f t="shared" si="27"/>
      </c>
      <c r="E329" s="51">
        <f t="shared" si="29"/>
      </c>
      <c r="F329" s="49">
        <f t="shared" si="28"/>
      </c>
    </row>
    <row r="330" spans="2:6" ht="15">
      <c r="B330" s="33">
        <f>+IF(MAX(B$13:B329)=$E$7,"",B329+1)</f>
      </c>
      <c r="C330" s="36">
        <f t="shared" si="26"/>
      </c>
      <c r="D330" s="35">
        <f t="shared" si="27"/>
      </c>
      <c r="E330" s="51">
        <f t="shared" si="29"/>
      </c>
      <c r="F330" s="49">
        <f t="shared" si="28"/>
      </c>
    </row>
    <row r="331" spans="2:6" ht="15">
      <c r="B331" s="33">
        <f>+IF(MAX(B$13:B330)=$E$7,"",B330+1)</f>
      </c>
      <c r="C331" s="36">
        <f t="shared" si="26"/>
      </c>
      <c r="D331" s="35">
        <f t="shared" si="27"/>
      </c>
      <c r="E331" s="51">
        <f t="shared" si="29"/>
      </c>
      <c r="F331" s="49">
        <f t="shared" si="28"/>
      </c>
    </row>
    <row r="332" spans="2:6" ht="15">
      <c r="B332" s="33">
        <f>+IF(MAX(B$13:B331)=$E$7,"",B331+1)</f>
      </c>
      <c r="C332" s="36">
        <f t="shared" si="26"/>
      </c>
      <c r="D332" s="35">
        <f t="shared" si="27"/>
      </c>
      <c r="E332" s="51">
        <f t="shared" si="29"/>
      </c>
      <c r="F332" s="49">
        <f t="shared" si="28"/>
      </c>
    </row>
    <row r="333" spans="2:6" ht="15">
      <c r="B333" s="33">
        <f>+IF(MAX(B$13:B332)=$E$7,"",B332+1)</f>
      </c>
      <c r="C333" s="36">
        <f t="shared" si="26"/>
      </c>
      <c r="D333" s="35">
        <f t="shared" si="27"/>
      </c>
      <c r="E333" s="51">
        <f t="shared" si="29"/>
      </c>
      <c r="F333" s="49">
        <f t="shared" si="28"/>
      </c>
    </row>
    <row r="334" spans="2:6" ht="15">
      <c r="B334" s="33">
        <f>+IF(MAX(B$13:B333)=$E$7,"",B333+1)</f>
      </c>
      <c r="C334" s="36">
        <f t="shared" si="26"/>
      </c>
      <c r="D334" s="35">
        <f t="shared" si="27"/>
      </c>
      <c r="E334" s="51">
        <f t="shared" si="29"/>
      </c>
      <c r="F334" s="49">
        <f t="shared" si="28"/>
      </c>
    </row>
    <row r="335" spans="2:6" ht="15">
      <c r="B335" s="33">
        <f>+IF(MAX(B$13:B334)=$E$7,"",B334+1)</f>
      </c>
      <c r="C335" s="36">
        <f t="shared" si="26"/>
      </c>
      <c r="D335" s="35">
        <f t="shared" si="27"/>
      </c>
      <c r="E335" s="51">
        <f t="shared" si="29"/>
      </c>
      <c r="F335" s="49">
        <f t="shared" si="28"/>
      </c>
    </row>
    <row r="336" spans="2:6" ht="15">
      <c r="B336" s="33">
        <f>+IF(MAX(B$13:B335)=$E$7,"",B335+1)</f>
      </c>
      <c r="C336" s="36">
        <f t="shared" si="26"/>
      </c>
      <c r="D336" s="35">
        <f t="shared" si="27"/>
      </c>
      <c r="E336" s="51">
        <f t="shared" si="29"/>
      </c>
      <c r="F336" s="49">
        <f t="shared" si="28"/>
      </c>
    </row>
    <row r="337" spans="2:6" ht="15">
      <c r="B337" s="33">
        <f>+IF(MAX(B$13:B336)=$E$7,"",B336+1)</f>
      </c>
      <c r="C337" s="36">
        <f t="shared" si="26"/>
      </c>
      <c r="D337" s="35">
        <f t="shared" si="27"/>
      </c>
      <c r="E337" s="51">
        <f t="shared" si="29"/>
      </c>
      <c r="F337" s="49">
        <f t="shared" si="28"/>
      </c>
    </row>
    <row r="338" spans="2:6" ht="15">
      <c r="B338" s="33">
        <f>+IF(MAX(B$13:B337)=$E$7,"",B337+1)</f>
      </c>
      <c r="C338" s="36">
        <f t="shared" si="26"/>
      </c>
      <c r="D338" s="35">
        <f t="shared" si="27"/>
      </c>
      <c r="E338" s="51">
        <f t="shared" si="29"/>
      </c>
      <c r="F338" s="49">
        <f t="shared" si="28"/>
      </c>
    </row>
    <row r="339" spans="2:6" ht="15">
      <c r="B339" s="33">
        <f>+IF(MAX(B$13:B338)=$E$7,"",B338+1)</f>
      </c>
      <c r="C339" s="36">
        <f t="shared" si="26"/>
      </c>
      <c r="D339" s="35">
        <f t="shared" si="27"/>
      </c>
      <c r="E339" s="51">
        <f t="shared" si="29"/>
      </c>
      <c r="F339" s="49">
        <f t="shared" si="28"/>
      </c>
    </row>
    <row r="340" spans="2:6" ht="15">
      <c r="B340" s="33">
        <f>+IF(MAX(B$13:B339)=$E$7,"",B339+1)</f>
      </c>
      <c r="C340" s="36">
        <f aca="true" t="shared" si="30" ref="C340:C403">+IF(B340="","",IF(B340&gt;$E$7,0,IF(B340=$E$7,F339,IF($F$210="francese",E340-D340,$F$13/$E$7))))</f>
      </c>
      <c r="D340" s="35">
        <f aca="true" t="shared" si="31" ref="D340:D403">+IF(B340="","",ROUND(F339*$C$8/$C$7,2))</f>
      </c>
      <c r="E340" s="51">
        <f t="shared" si="29"/>
      </c>
      <c r="F340" s="49">
        <f aca="true" t="shared" si="32" ref="F340:F403">+IF(B340="","",F339-C340)</f>
      </c>
    </row>
    <row r="341" spans="2:6" ht="15">
      <c r="B341" s="33">
        <f>+IF(MAX(B$13:B340)=$E$7,"",B340+1)</f>
      </c>
      <c r="C341" s="36">
        <f t="shared" si="30"/>
      </c>
      <c r="D341" s="35">
        <f t="shared" si="31"/>
      </c>
      <c r="E341" s="51">
        <f t="shared" si="29"/>
      </c>
      <c r="F341" s="49">
        <f t="shared" si="32"/>
      </c>
    </row>
    <row r="342" spans="2:6" ht="15">
      <c r="B342" s="33">
        <f>+IF(MAX(B$13:B341)=$E$7,"",B341+1)</f>
      </c>
      <c r="C342" s="36">
        <f t="shared" si="30"/>
      </c>
      <c r="D342" s="35">
        <f t="shared" si="31"/>
      </c>
      <c r="E342" s="51">
        <f t="shared" si="29"/>
      </c>
      <c r="F342" s="49">
        <f t="shared" si="32"/>
      </c>
    </row>
    <row r="343" spans="2:6" ht="15">
      <c r="B343" s="33">
        <f>+IF(MAX(B$13:B342)=$E$7,"",B342+1)</f>
      </c>
      <c r="C343" s="36">
        <f t="shared" si="30"/>
      </c>
      <c r="D343" s="35">
        <f t="shared" si="31"/>
      </c>
      <c r="E343" s="51">
        <f t="shared" si="29"/>
      </c>
      <c r="F343" s="49">
        <f t="shared" si="32"/>
      </c>
    </row>
    <row r="344" spans="2:6" ht="15">
      <c r="B344" s="33">
        <f>+IF(MAX(B$13:B343)=$E$7,"",B343+1)</f>
      </c>
      <c r="C344" s="36">
        <f t="shared" si="30"/>
      </c>
      <c r="D344" s="35">
        <f t="shared" si="31"/>
      </c>
      <c r="E344" s="51">
        <f t="shared" si="29"/>
      </c>
      <c r="F344" s="49">
        <f t="shared" si="32"/>
      </c>
    </row>
    <row r="345" spans="2:6" ht="15">
      <c r="B345" s="33">
        <f>+IF(MAX(B$13:B344)=$E$7,"",B344+1)</f>
      </c>
      <c r="C345" s="36">
        <f t="shared" si="30"/>
      </c>
      <c r="D345" s="35">
        <f t="shared" si="31"/>
      </c>
      <c r="E345" s="51">
        <f t="shared" si="29"/>
      </c>
      <c r="F345" s="49">
        <f t="shared" si="32"/>
      </c>
    </row>
    <row r="346" spans="2:6" ht="15">
      <c r="B346" s="33">
        <f>+IF(MAX(B$13:B345)=$E$7,"",B345+1)</f>
      </c>
      <c r="C346" s="36">
        <f t="shared" si="30"/>
      </c>
      <c r="D346" s="35">
        <f t="shared" si="31"/>
      </c>
      <c r="E346" s="51">
        <f t="shared" si="29"/>
      </c>
      <c r="F346" s="49">
        <f t="shared" si="32"/>
      </c>
    </row>
    <row r="347" spans="2:6" ht="15">
      <c r="B347" s="33">
        <f>+IF(MAX(B$13:B346)=$E$7,"",B346+1)</f>
      </c>
      <c r="C347" s="36">
        <f t="shared" si="30"/>
      </c>
      <c r="D347" s="35">
        <f t="shared" si="31"/>
      </c>
      <c r="E347" s="51">
        <f t="shared" si="29"/>
      </c>
      <c r="F347" s="49">
        <f t="shared" si="32"/>
      </c>
    </row>
    <row r="348" spans="2:6" ht="15">
      <c r="B348" s="33">
        <f>+IF(MAX(B$13:B347)=$E$7,"",B347+1)</f>
      </c>
      <c r="C348" s="36">
        <f t="shared" si="30"/>
      </c>
      <c r="D348" s="35">
        <f t="shared" si="31"/>
      </c>
      <c r="E348" s="51">
        <f t="shared" si="29"/>
      </c>
      <c r="F348" s="49">
        <f t="shared" si="32"/>
      </c>
    </row>
    <row r="349" spans="2:6" ht="15">
      <c r="B349" s="33">
        <f>+IF(MAX(B$13:B348)=$E$7,"",B348+1)</f>
      </c>
      <c r="C349" s="36">
        <f t="shared" si="30"/>
      </c>
      <c r="D349" s="35">
        <f t="shared" si="31"/>
      </c>
      <c r="E349" s="51">
        <f t="shared" si="29"/>
      </c>
      <c r="F349" s="49">
        <f t="shared" si="32"/>
      </c>
    </row>
    <row r="350" spans="2:6" ht="15">
      <c r="B350" s="33">
        <f>+IF(MAX(B$13:B349)=$E$7,"",B349+1)</f>
      </c>
      <c r="C350" s="36">
        <f t="shared" si="30"/>
      </c>
      <c r="D350" s="35">
        <f t="shared" si="31"/>
      </c>
      <c r="E350" s="51">
        <f t="shared" si="29"/>
      </c>
      <c r="F350" s="49">
        <f t="shared" si="32"/>
      </c>
    </row>
    <row r="351" spans="2:6" ht="15">
      <c r="B351" s="33">
        <f>+IF(MAX(B$13:B350)=$E$7,"",B350+1)</f>
      </c>
      <c r="C351" s="36">
        <f t="shared" si="30"/>
      </c>
      <c r="D351" s="35">
        <f t="shared" si="31"/>
      </c>
      <c r="E351" s="51">
        <f t="shared" si="29"/>
      </c>
      <c r="F351" s="49">
        <f t="shared" si="32"/>
      </c>
    </row>
    <row r="352" spans="2:6" ht="15">
      <c r="B352" s="33">
        <f>+IF(MAX(B$13:B351)=$E$7,"",B351+1)</f>
      </c>
      <c r="C352" s="36">
        <f t="shared" si="30"/>
      </c>
      <c r="D352" s="35">
        <f t="shared" si="31"/>
      </c>
      <c r="E352" s="51">
        <f t="shared" si="29"/>
      </c>
      <c r="F352" s="49">
        <f t="shared" si="32"/>
      </c>
    </row>
    <row r="353" spans="2:6" ht="15">
      <c r="B353" s="33">
        <f>+IF(MAX(B$13:B352)=$E$7,"",B352+1)</f>
      </c>
      <c r="C353" s="36">
        <f t="shared" si="30"/>
      </c>
      <c r="D353" s="35">
        <f t="shared" si="31"/>
      </c>
      <c r="E353" s="51">
        <f t="shared" si="29"/>
      </c>
      <c r="F353" s="49">
        <f t="shared" si="32"/>
      </c>
    </row>
    <row r="354" spans="2:6" ht="15">
      <c r="B354" s="33">
        <f>+IF(MAX(B$13:B353)=$E$7,"",B353+1)</f>
      </c>
      <c r="C354" s="36">
        <f t="shared" si="30"/>
      </c>
      <c r="D354" s="35">
        <f t="shared" si="31"/>
      </c>
      <c r="E354" s="51">
        <f t="shared" si="29"/>
      </c>
      <c r="F354" s="49">
        <f t="shared" si="32"/>
      </c>
    </row>
    <row r="355" spans="2:6" ht="15">
      <c r="B355" s="33">
        <f>+IF(MAX(B$13:B354)=$E$7,"",B354+1)</f>
      </c>
      <c r="C355" s="36">
        <f t="shared" si="30"/>
      </c>
      <c r="D355" s="35">
        <f t="shared" si="31"/>
      </c>
      <c r="E355" s="51">
        <f t="shared" si="29"/>
      </c>
      <c r="F355" s="49">
        <f t="shared" si="32"/>
      </c>
    </row>
    <row r="356" spans="2:6" ht="15">
      <c r="B356" s="33">
        <f>+IF(MAX(B$13:B355)=$E$7,"",B355+1)</f>
      </c>
      <c r="C356" s="36">
        <f t="shared" si="30"/>
      </c>
      <c r="D356" s="35">
        <f t="shared" si="31"/>
      </c>
      <c r="E356" s="51">
        <f t="shared" si="29"/>
      </c>
      <c r="F356" s="49">
        <f t="shared" si="32"/>
      </c>
    </row>
    <row r="357" spans="2:6" ht="15">
      <c r="B357" s="33">
        <f>+IF(MAX(B$13:B356)=$E$7,"",B356+1)</f>
      </c>
      <c r="C357" s="36">
        <f t="shared" si="30"/>
      </c>
      <c r="D357" s="35">
        <f t="shared" si="31"/>
      </c>
      <c r="E357" s="51">
        <f t="shared" si="29"/>
      </c>
      <c r="F357" s="49">
        <f t="shared" si="32"/>
      </c>
    </row>
    <row r="358" spans="2:6" ht="15">
      <c r="B358" s="33">
        <f>+IF(MAX(B$13:B357)=$E$7,"",B357+1)</f>
      </c>
      <c r="C358" s="36">
        <f t="shared" si="30"/>
      </c>
      <c r="D358" s="35">
        <f t="shared" si="31"/>
      </c>
      <c r="E358" s="51">
        <f t="shared" si="29"/>
      </c>
      <c r="F358" s="49">
        <f t="shared" si="32"/>
      </c>
    </row>
    <row r="359" spans="2:6" ht="15">
      <c r="B359" s="33">
        <f>+IF(MAX(B$13:B358)=$E$7,"",B358+1)</f>
      </c>
      <c r="C359" s="36">
        <f t="shared" si="30"/>
      </c>
      <c r="D359" s="35">
        <f t="shared" si="31"/>
      </c>
      <c r="E359" s="51">
        <f t="shared" si="29"/>
      </c>
      <c r="F359" s="49">
        <f t="shared" si="32"/>
      </c>
    </row>
    <row r="360" spans="2:6" ht="15">
      <c r="B360" s="33">
        <f>+IF(MAX(B$13:B359)=$E$7,"",B359+1)</f>
      </c>
      <c r="C360" s="36">
        <f t="shared" si="30"/>
      </c>
      <c r="D360" s="35">
        <f t="shared" si="31"/>
      </c>
      <c r="E360" s="51">
        <f t="shared" si="29"/>
      </c>
      <c r="F360" s="49">
        <f t="shared" si="32"/>
      </c>
    </row>
    <row r="361" spans="2:6" ht="15">
      <c r="B361" s="33">
        <f>+IF(MAX(B$13:B360)=$E$7,"",B360+1)</f>
      </c>
      <c r="C361" s="36">
        <f t="shared" si="30"/>
      </c>
      <c r="D361" s="35">
        <f t="shared" si="31"/>
      </c>
      <c r="E361" s="51">
        <f t="shared" si="29"/>
      </c>
      <c r="F361" s="49">
        <f t="shared" si="32"/>
      </c>
    </row>
    <row r="362" spans="2:6" ht="15">
      <c r="B362" s="33">
        <f>+IF(MAX(B$13:B361)=$E$7,"",B361+1)</f>
      </c>
      <c r="C362" s="36">
        <f t="shared" si="30"/>
      </c>
      <c r="D362" s="35">
        <f t="shared" si="31"/>
      </c>
      <c r="E362" s="51">
        <f t="shared" si="29"/>
      </c>
      <c r="F362" s="49">
        <f t="shared" si="32"/>
      </c>
    </row>
    <row r="363" spans="2:6" ht="15">
      <c r="B363" s="33">
        <f>+IF(MAX(B$13:B362)=$E$7,"",B362+1)</f>
      </c>
      <c r="C363" s="36">
        <f t="shared" si="30"/>
      </c>
      <c r="D363" s="35">
        <f t="shared" si="31"/>
      </c>
      <c r="E363" s="51">
        <f t="shared" si="29"/>
      </c>
      <c r="F363" s="49">
        <f t="shared" si="32"/>
      </c>
    </row>
    <row r="364" spans="2:6" ht="15">
      <c r="B364" s="33">
        <f>+IF(MAX(B$13:B363)=$E$7,"",B363+1)</f>
      </c>
      <c r="C364" s="36">
        <f t="shared" si="30"/>
      </c>
      <c r="D364" s="35">
        <f t="shared" si="31"/>
      </c>
      <c r="E364" s="51">
        <f t="shared" si="29"/>
      </c>
      <c r="F364" s="49">
        <f t="shared" si="32"/>
      </c>
    </row>
    <row r="365" spans="2:6" ht="15">
      <c r="B365" s="33">
        <f>+IF(MAX(B$13:B364)=$E$7,"",B364+1)</f>
      </c>
      <c r="C365" s="36">
        <f t="shared" si="30"/>
      </c>
      <c r="D365" s="35">
        <f t="shared" si="31"/>
      </c>
      <c r="E365" s="51">
        <f t="shared" si="29"/>
      </c>
      <c r="F365" s="49">
        <f t="shared" si="32"/>
      </c>
    </row>
    <row r="366" spans="2:6" ht="15">
      <c r="B366" s="33">
        <f>+IF(MAX(B$13:B365)=$E$7,"",B365+1)</f>
      </c>
      <c r="C366" s="36">
        <f t="shared" si="30"/>
      </c>
      <c r="D366" s="35">
        <f t="shared" si="31"/>
      </c>
      <c r="E366" s="51">
        <f t="shared" si="29"/>
      </c>
      <c r="F366" s="49">
        <f t="shared" si="32"/>
      </c>
    </row>
    <row r="367" spans="2:6" ht="15">
      <c r="B367" s="33">
        <f>+IF(MAX(B$13:B366)=$E$7,"",B366+1)</f>
      </c>
      <c r="C367" s="36">
        <f t="shared" si="30"/>
      </c>
      <c r="D367" s="35">
        <f t="shared" si="31"/>
      </c>
      <c r="E367" s="51">
        <f t="shared" si="29"/>
      </c>
      <c r="F367" s="49">
        <f t="shared" si="32"/>
      </c>
    </row>
    <row r="368" spans="2:6" ht="15">
      <c r="B368" s="33">
        <f>+IF(MAX(B$13:B367)=$E$7,"",B367+1)</f>
      </c>
      <c r="C368" s="36">
        <f t="shared" si="30"/>
      </c>
      <c r="D368" s="35">
        <f t="shared" si="31"/>
      </c>
      <c r="E368" s="51">
        <f t="shared" si="29"/>
      </c>
      <c r="F368" s="49">
        <f t="shared" si="32"/>
      </c>
    </row>
    <row r="369" spans="2:6" ht="15">
      <c r="B369" s="33">
        <f>+IF(MAX(B$13:B368)=$E$7,"",B368+1)</f>
      </c>
      <c r="C369" s="36">
        <f t="shared" si="30"/>
      </c>
      <c r="D369" s="35">
        <f t="shared" si="31"/>
      </c>
      <c r="E369" s="51">
        <f t="shared" si="29"/>
      </c>
      <c r="F369" s="49">
        <f t="shared" si="32"/>
      </c>
    </row>
    <row r="370" spans="2:6" ht="15">
      <c r="B370" s="33">
        <f>+IF(MAX(B$13:B369)=$E$7,"",B369+1)</f>
      </c>
      <c r="C370" s="36">
        <f t="shared" si="30"/>
      </c>
      <c r="D370" s="35">
        <f t="shared" si="31"/>
      </c>
      <c r="E370" s="51">
        <f t="shared" si="29"/>
      </c>
      <c r="F370" s="49">
        <f t="shared" si="32"/>
      </c>
    </row>
    <row r="371" spans="2:6" ht="15">
      <c r="B371" s="33">
        <f>+IF(MAX(B$13:B370)=$E$7,"",B370+1)</f>
      </c>
      <c r="C371" s="36">
        <f t="shared" si="30"/>
      </c>
      <c r="D371" s="35">
        <f t="shared" si="31"/>
      </c>
      <c r="E371" s="51">
        <f t="shared" si="29"/>
      </c>
      <c r="F371" s="49">
        <f t="shared" si="32"/>
      </c>
    </row>
    <row r="372" spans="2:6" ht="15">
      <c r="B372" s="33">
        <f>+IF(MAX(B$13:B371)=$E$7,"",B371+1)</f>
      </c>
      <c r="C372" s="36">
        <f t="shared" si="30"/>
      </c>
      <c r="D372" s="35">
        <f t="shared" si="31"/>
      </c>
      <c r="E372" s="51">
        <f t="shared" si="29"/>
      </c>
      <c r="F372" s="49">
        <f t="shared" si="32"/>
      </c>
    </row>
    <row r="373" spans="2:6" ht="15">
      <c r="B373" s="33">
        <f>+IF(MAX(B$13:B372)=$E$7,"",B372+1)</f>
      </c>
      <c r="C373" s="36">
        <f t="shared" si="30"/>
      </c>
      <c r="D373" s="35">
        <f t="shared" si="31"/>
      </c>
      <c r="E373" s="51">
        <f t="shared" si="29"/>
      </c>
      <c r="F373" s="49">
        <f t="shared" si="32"/>
      </c>
    </row>
    <row r="374" spans="2:6" ht="15">
      <c r="B374" s="33">
        <f>+IF(MAX(B$13:B373)=$E$7,"",B373+1)</f>
      </c>
      <c r="C374" s="36">
        <f t="shared" si="30"/>
      </c>
      <c r="D374" s="35">
        <f t="shared" si="31"/>
      </c>
      <c r="E374" s="51">
        <f aca="true" t="shared" si="33" ref="E374:E437">IF(B374="","",IF(B374&gt;$E$7,0,IF($F$210="francese",-PMT($C$8/$C$7,$E$7,$F$13,0,0),C374+D374)))</f>
      </c>
      <c r="F374" s="49">
        <f t="shared" si="32"/>
      </c>
    </row>
    <row r="375" spans="2:6" ht="15">
      <c r="B375" s="33">
        <f>+IF(MAX(B$13:B374)=$E$7,"",B374+1)</f>
      </c>
      <c r="C375" s="36">
        <f t="shared" si="30"/>
      </c>
      <c r="D375" s="35">
        <f t="shared" si="31"/>
      </c>
      <c r="E375" s="51">
        <f t="shared" si="33"/>
      </c>
      <c r="F375" s="49">
        <f t="shared" si="32"/>
      </c>
    </row>
    <row r="376" spans="2:6" ht="15">
      <c r="B376" s="33">
        <f>+IF(MAX(B$13:B375)=$E$7,"",B375+1)</f>
      </c>
      <c r="C376" s="36">
        <f t="shared" si="30"/>
      </c>
      <c r="D376" s="35">
        <f t="shared" si="31"/>
      </c>
      <c r="E376" s="51">
        <f t="shared" si="33"/>
      </c>
      <c r="F376" s="49">
        <f t="shared" si="32"/>
      </c>
    </row>
    <row r="377" spans="2:6" ht="15">
      <c r="B377" s="33">
        <f>+IF(MAX(B$13:B376)=$E$7,"",B376+1)</f>
      </c>
      <c r="C377" s="36">
        <f t="shared" si="30"/>
      </c>
      <c r="D377" s="35">
        <f t="shared" si="31"/>
      </c>
      <c r="E377" s="51">
        <f t="shared" si="33"/>
      </c>
      <c r="F377" s="49">
        <f t="shared" si="32"/>
      </c>
    </row>
    <row r="378" spans="2:6" ht="15">
      <c r="B378" s="33">
        <f>+IF(MAX(B$13:B377)=$E$7,"",B377+1)</f>
      </c>
      <c r="C378" s="36">
        <f t="shared" si="30"/>
      </c>
      <c r="D378" s="35">
        <f t="shared" si="31"/>
      </c>
      <c r="E378" s="51">
        <f t="shared" si="33"/>
      </c>
      <c r="F378" s="49">
        <f t="shared" si="32"/>
      </c>
    </row>
    <row r="379" spans="2:6" ht="15">
      <c r="B379" s="33">
        <f>+IF(MAX(B$13:B378)=$E$7,"",B378+1)</f>
      </c>
      <c r="C379" s="36">
        <f t="shared" si="30"/>
      </c>
      <c r="D379" s="35">
        <f t="shared" si="31"/>
      </c>
      <c r="E379" s="51">
        <f t="shared" si="33"/>
      </c>
      <c r="F379" s="49">
        <f t="shared" si="32"/>
      </c>
    </row>
    <row r="380" spans="2:6" ht="15">
      <c r="B380" s="33">
        <f>+IF(MAX(B$13:B379)=$E$7,"",B379+1)</f>
      </c>
      <c r="C380" s="36">
        <f t="shared" si="30"/>
      </c>
      <c r="D380" s="35">
        <f t="shared" si="31"/>
      </c>
      <c r="E380" s="51">
        <f t="shared" si="33"/>
      </c>
      <c r="F380" s="49">
        <f t="shared" si="32"/>
      </c>
    </row>
    <row r="381" spans="2:6" ht="15">
      <c r="B381" s="33">
        <f>+IF(MAX(B$13:B380)=$E$7,"",B380+1)</f>
      </c>
      <c r="C381" s="36">
        <f t="shared" si="30"/>
      </c>
      <c r="D381" s="35">
        <f t="shared" si="31"/>
      </c>
      <c r="E381" s="51">
        <f t="shared" si="33"/>
      </c>
      <c r="F381" s="49">
        <f t="shared" si="32"/>
      </c>
    </row>
    <row r="382" spans="2:6" ht="15">
      <c r="B382" s="33">
        <f>+IF(MAX(B$13:B381)=$E$7,"",B381+1)</f>
      </c>
      <c r="C382" s="36">
        <f t="shared" si="30"/>
      </c>
      <c r="D382" s="35">
        <f t="shared" si="31"/>
      </c>
      <c r="E382" s="51">
        <f t="shared" si="33"/>
      </c>
      <c r="F382" s="49">
        <f t="shared" si="32"/>
      </c>
    </row>
    <row r="383" spans="2:6" ht="15">
      <c r="B383" s="33">
        <f>+IF(MAX(B$13:B382)=$E$7,"",B382+1)</f>
      </c>
      <c r="C383" s="36">
        <f t="shared" si="30"/>
      </c>
      <c r="D383" s="35">
        <f t="shared" si="31"/>
      </c>
      <c r="E383" s="51">
        <f t="shared" si="33"/>
      </c>
      <c r="F383" s="49">
        <f t="shared" si="32"/>
      </c>
    </row>
    <row r="384" spans="2:6" ht="15">
      <c r="B384" s="33">
        <f>+IF(MAX(B$13:B383)=$E$7,"",B383+1)</f>
      </c>
      <c r="C384" s="36">
        <f t="shared" si="30"/>
      </c>
      <c r="D384" s="35">
        <f t="shared" si="31"/>
      </c>
      <c r="E384" s="51">
        <f t="shared" si="33"/>
      </c>
      <c r="F384" s="49">
        <f t="shared" si="32"/>
      </c>
    </row>
    <row r="385" spans="2:6" ht="15">
      <c r="B385" s="33">
        <f>+IF(MAX(B$13:B384)=$E$7,"",B384+1)</f>
      </c>
      <c r="C385" s="36">
        <f t="shared" si="30"/>
      </c>
      <c r="D385" s="35">
        <f t="shared" si="31"/>
      </c>
      <c r="E385" s="51">
        <f t="shared" si="33"/>
      </c>
      <c r="F385" s="49">
        <f t="shared" si="32"/>
      </c>
    </row>
    <row r="386" spans="2:6" ht="15">
      <c r="B386" s="33">
        <f>+IF(MAX(B$13:B385)=$E$7,"",B385+1)</f>
      </c>
      <c r="C386" s="36">
        <f t="shared" si="30"/>
      </c>
      <c r="D386" s="35">
        <f t="shared" si="31"/>
      </c>
      <c r="E386" s="51">
        <f t="shared" si="33"/>
      </c>
      <c r="F386" s="49">
        <f t="shared" si="32"/>
      </c>
    </row>
    <row r="387" spans="2:6" ht="15">
      <c r="B387" s="33">
        <f>+IF(MAX(B$13:B386)=$E$7,"",B386+1)</f>
      </c>
      <c r="C387" s="36">
        <f t="shared" si="30"/>
      </c>
      <c r="D387" s="35">
        <f t="shared" si="31"/>
      </c>
      <c r="E387" s="51">
        <f t="shared" si="33"/>
      </c>
      <c r="F387" s="49">
        <f t="shared" si="32"/>
      </c>
    </row>
    <row r="388" spans="2:6" ht="15">
      <c r="B388" s="33">
        <f>+IF(MAX(B$13:B387)=$E$7,"",B387+1)</f>
      </c>
      <c r="C388" s="36">
        <f t="shared" si="30"/>
      </c>
      <c r="D388" s="35">
        <f t="shared" si="31"/>
      </c>
      <c r="E388" s="51">
        <f t="shared" si="33"/>
      </c>
      <c r="F388" s="49">
        <f t="shared" si="32"/>
      </c>
    </row>
    <row r="389" spans="2:6" ht="15">
      <c r="B389" s="33">
        <f>+IF(MAX(B$13:B388)=$E$7,"",B388+1)</f>
      </c>
      <c r="C389" s="36">
        <f t="shared" si="30"/>
      </c>
      <c r="D389" s="35">
        <f t="shared" si="31"/>
      </c>
      <c r="E389" s="51">
        <f t="shared" si="33"/>
      </c>
      <c r="F389" s="49">
        <f t="shared" si="32"/>
      </c>
    </row>
    <row r="390" spans="2:6" ht="15">
      <c r="B390" s="33">
        <f>+IF(MAX(B$13:B389)=$E$7,"",B389+1)</f>
      </c>
      <c r="C390" s="36">
        <f t="shared" si="30"/>
      </c>
      <c r="D390" s="35">
        <f t="shared" si="31"/>
      </c>
      <c r="E390" s="51">
        <f t="shared" si="33"/>
      </c>
      <c r="F390" s="49">
        <f t="shared" si="32"/>
      </c>
    </row>
    <row r="391" spans="2:6" ht="15">
      <c r="B391" s="33">
        <f>+IF(MAX(B$13:B390)=$E$7,"",B390+1)</f>
      </c>
      <c r="C391" s="36">
        <f t="shared" si="30"/>
      </c>
      <c r="D391" s="35">
        <f t="shared" si="31"/>
      </c>
      <c r="E391" s="51">
        <f t="shared" si="33"/>
      </c>
      <c r="F391" s="49">
        <f t="shared" si="32"/>
      </c>
    </row>
    <row r="392" spans="2:6" ht="15">
      <c r="B392" s="33">
        <f>+IF(MAX(B$13:B391)=$E$7,"",B391+1)</f>
      </c>
      <c r="C392" s="36">
        <f t="shared" si="30"/>
      </c>
      <c r="D392" s="35">
        <f t="shared" si="31"/>
      </c>
      <c r="E392" s="51">
        <f t="shared" si="33"/>
      </c>
      <c r="F392" s="49">
        <f t="shared" si="32"/>
      </c>
    </row>
    <row r="393" spans="2:6" ht="15">
      <c r="B393" s="33">
        <f>+IF(MAX(B$13:B392)=$E$7,"",B392+1)</f>
      </c>
      <c r="C393" s="36">
        <f t="shared" si="30"/>
      </c>
      <c r="D393" s="35">
        <f t="shared" si="31"/>
      </c>
      <c r="E393" s="51">
        <f t="shared" si="33"/>
      </c>
      <c r="F393" s="49">
        <f t="shared" si="32"/>
      </c>
    </row>
    <row r="394" spans="2:6" ht="15">
      <c r="B394" s="33">
        <f>+IF(MAX(B$13:B393)=$E$7,"",B393+1)</f>
      </c>
      <c r="C394" s="36">
        <f t="shared" si="30"/>
      </c>
      <c r="D394" s="35">
        <f t="shared" si="31"/>
      </c>
      <c r="E394" s="51">
        <f t="shared" si="33"/>
      </c>
      <c r="F394" s="49">
        <f t="shared" si="32"/>
      </c>
    </row>
    <row r="395" spans="2:6" ht="15">
      <c r="B395" s="33">
        <f>+IF(MAX(B$13:B394)=$E$7,"",B394+1)</f>
      </c>
      <c r="C395" s="36">
        <f t="shared" si="30"/>
      </c>
      <c r="D395" s="35">
        <f t="shared" si="31"/>
      </c>
      <c r="E395" s="51">
        <f t="shared" si="33"/>
      </c>
      <c r="F395" s="49">
        <f t="shared" si="32"/>
      </c>
    </row>
    <row r="396" spans="2:6" ht="15">
      <c r="B396" s="33">
        <f>+IF(MAX(B$13:B395)=$E$7,"",B395+1)</f>
      </c>
      <c r="C396" s="36">
        <f t="shared" si="30"/>
      </c>
      <c r="D396" s="35">
        <f t="shared" si="31"/>
      </c>
      <c r="E396" s="51">
        <f t="shared" si="33"/>
      </c>
      <c r="F396" s="49">
        <f t="shared" si="32"/>
      </c>
    </row>
    <row r="397" spans="2:6" ht="15">
      <c r="B397" s="33">
        <f>+IF(MAX(B$13:B396)=$E$7,"",B396+1)</f>
      </c>
      <c r="C397" s="36">
        <f t="shared" si="30"/>
      </c>
      <c r="D397" s="35">
        <f t="shared" si="31"/>
      </c>
      <c r="E397" s="51">
        <f t="shared" si="33"/>
      </c>
      <c r="F397" s="49">
        <f t="shared" si="32"/>
      </c>
    </row>
    <row r="398" spans="2:6" ht="15">
      <c r="B398" s="33">
        <f>+IF(MAX(B$13:B397)=$E$7,"",B397+1)</f>
      </c>
      <c r="C398" s="36">
        <f t="shared" si="30"/>
      </c>
      <c r="D398" s="35">
        <f t="shared" si="31"/>
      </c>
      <c r="E398" s="51">
        <f t="shared" si="33"/>
      </c>
      <c r="F398" s="49">
        <f t="shared" si="32"/>
      </c>
    </row>
    <row r="399" spans="2:6" ht="15">
      <c r="B399" s="33">
        <f>+IF(MAX(B$13:B398)=$E$7,"",B398+1)</f>
      </c>
      <c r="C399" s="36">
        <f t="shared" si="30"/>
      </c>
      <c r="D399" s="35">
        <f t="shared" si="31"/>
      </c>
      <c r="E399" s="51">
        <f t="shared" si="33"/>
      </c>
      <c r="F399" s="49">
        <f t="shared" si="32"/>
      </c>
    </row>
    <row r="400" spans="2:6" ht="15">
      <c r="B400" s="33">
        <f>+IF(MAX(B$13:B399)=$E$7,"",B399+1)</f>
      </c>
      <c r="C400" s="36">
        <f t="shared" si="30"/>
      </c>
      <c r="D400" s="35">
        <f t="shared" si="31"/>
      </c>
      <c r="E400" s="51">
        <f t="shared" si="33"/>
      </c>
      <c r="F400" s="49">
        <f t="shared" si="32"/>
      </c>
    </row>
    <row r="401" spans="2:6" ht="15">
      <c r="B401" s="33">
        <f>+IF(MAX(B$13:B400)=$E$7,"",B400+1)</f>
      </c>
      <c r="C401" s="36">
        <f t="shared" si="30"/>
      </c>
      <c r="D401" s="35">
        <f t="shared" si="31"/>
      </c>
      <c r="E401" s="51">
        <f t="shared" si="33"/>
      </c>
      <c r="F401" s="49">
        <f t="shared" si="32"/>
      </c>
    </row>
    <row r="402" spans="2:6" ht="15">
      <c r="B402" s="33">
        <f>+IF(MAX(B$13:B401)=$E$7,"",B401+1)</f>
      </c>
      <c r="C402" s="36">
        <f t="shared" si="30"/>
      </c>
      <c r="D402" s="35">
        <f t="shared" si="31"/>
      </c>
      <c r="E402" s="51">
        <f t="shared" si="33"/>
      </c>
      <c r="F402" s="49">
        <f t="shared" si="32"/>
      </c>
    </row>
    <row r="403" spans="2:6" ht="15">
      <c r="B403" s="33">
        <f>+IF(MAX(B$13:B402)=$E$7,"",B402+1)</f>
      </c>
      <c r="C403" s="36">
        <f t="shared" si="30"/>
      </c>
      <c r="D403" s="35">
        <f t="shared" si="31"/>
      </c>
      <c r="E403" s="51">
        <f t="shared" si="33"/>
      </c>
      <c r="F403" s="49">
        <f t="shared" si="32"/>
      </c>
    </row>
    <row r="404" spans="2:6" ht="15">
      <c r="B404" s="33">
        <f>+IF(MAX(B$13:B403)=$E$7,"",B403+1)</f>
      </c>
      <c r="C404" s="36">
        <f aca="true" t="shared" si="34" ref="C404:C467">+IF(B404="","",IF(B404&gt;$E$7,0,IF(B404=$E$7,F403,IF($F$210="francese",E404-D404,$F$13/$E$7))))</f>
      </c>
      <c r="D404" s="35">
        <f aca="true" t="shared" si="35" ref="D404:D467">+IF(B404="","",ROUND(F403*$C$8/$C$7,2))</f>
      </c>
      <c r="E404" s="51">
        <f t="shared" si="33"/>
      </c>
      <c r="F404" s="49">
        <f aca="true" t="shared" si="36" ref="F404:F467">+IF(B404="","",F403-C404)</f>
      </c>
    </row>
    <row r="405" spans="2:6" ht="15">
      <c r="B405" s="33">
        <f>+IF(MAX(B$13:B404)=$E$7,"",B404+1)</f>
      </c>
      <c r="C405" s="36">
        <f t="shared" si="34"/>
      </c>
      <c r="D405" s="35">
        <f t="shared" si="35"/>
      </c>
      <c r="E405" s="51">
        <f t="shared" si="33"/>
      </c>
      <c r="F405" s="49">
        <f t="shared" si="36"/>
      </c>
    </row>
    <row r="406" spans="2:6" ht="15">
      <c r="B406" s="33">
        <f>+IF(MAX(B$13:B405)=$E$7,"",B405+1)</f>
      </c>
      <c r="C406" s="36">
        <f t="shared" si="34"/>
      </c>
      <c r="D406" s="35">
        <f t="shared" si="35"/>
      </c>
      <c r="E406" s="51">
        <f t="shared" si="33"/>
      </c>
      <c r="F406" s="49">
        <f t="shared" si="36"/>
      </c>
    </row>
    <row r="407" spans="2:6" ht="15">
      <c r="B407" s="33">
        <f>+IF(MAX(B$13:B406)=$E$7,"",B406+1)</f>
      </c>
      <c r="C407" s="36">
        <f t="shared" si="34"/>
      </c>
      <c r="D407" s="35">
        <f t="shared" si="35"/>
      </c>
      <c r="E407" s="51">
        <f t="shared" si="33"/>
      </c>
      <c r="F407" s="49">
        <f t="shared" si="36"/>
      </c>
    </row>
    <row r="408" spans="2:6" ht="15">
      <c r="B408" s="33">
        <f>+IF(MAX(B$13:B407)=$E$7,"",B407+1)</f>
      </c>
      <c r="C408" s="36">
        <f t="shared" si="34"/>
      </c>
      <c r="D408" s="35">
        <f t="shared" si="35"/>
      </c>
      <c r="E408" s="51">
        <f t="shared" si="33"/>
      </c>
      <c r="F408" s="49">
        <f t="shared" si="36"/>
      </c>
    </row>
    <row r="409" spans="2:6" ht="15">
      <c r="B409" s="33">
        <f>+IF(MAX(B$13:B408)=$E$7,"",B408+1)</f>
      </c>
      <c r="C409" s="36">
        <f t="shared" si="34"/>
      </c>
      <c r="D409" s="35">
        <f t="shared" si="35"/>
      </c>
      <c r="E409" s="51">
        <f t="shared" si="33"/>
      </c>
      <c r="F409" s="49">
        <f t="shared" si="36"/>
      </c>
    </row>
    <row r="410" spans="2:6" ht="15">
      <c r="B410" s="33">
        <f>+IF(MAX(B$13:B409)=$E$7,"",B409+1)</f>
      </c>
      <c r="C410" s="36">
        <f t="shared" si="34"/>
      </c>
      <c r="D410" s="35">
        <f t="shared" si="35"/>
      </c>
      <c r="E410" s="51">
        <f t="shared" si="33"/>
      </c>
      <c r="F410" s="49">
        <f t="shared" si="36"/>
      </c>
    </row>
    <row r="411" spans="2:6" ht="15">
      <c r="B411" s="33">
        <f>+IF(MAX(B$13:B410)=$E$7,"",B410+1)</f>
      </c>
      <c r="C411" s="36">
        <f t="shared" si="34"/>
      </c>
      <c r="D411" s="35">
        <f t="shared" si="35"/>
      </c>
      <c r="E411" s="51">
        <f t="shared" si="33"/>
      </c>
      <c r="F411" s="49">
        <f t="shared" si="36"/>
      </c>
    </row>
    <row r="412" spans="2:6" ht="15">
      <c r="B412" s="33">
        <f>+IF(MAX(B$13:B411)=$E$7,"",B411+1)</f>
      </c>
      <c r="C412" s="36">
        <f t="shared" si="34"/>
      </c>
      <c r="D412" s="35">
        <f t="shared" si="35"/>
      </c>
      <c r="E412" s="51">
        <f t="shared" si="33"/>
      </c>
      <c r="F412" s="49">
        <f t="shared" si="36"/>
      </c>
    </row>
    <row r="413" spans="2:6" ht="15">
      <c r="B413" s="33">
        <f>+IF(MAX(B$13:B412)=$E$7,"",B412+1)</f>
      </c>
      <c r="C413" s="36">
        <f t="shared" si="34"/>
      </c>
      <c r="D413" s="35">
        <f t="shared" si="35"/>
      </c>
      <c r="E413" s="51">
        <f t="shared" si="33"/>
      </c>
      <c r="F413" s="49">
        <f t="shared" si="36"/>
      </c>
    </row>
    <row r="414" spans="2:6" ht="15">
      <c r="B414" s="33">
        <f>+IF(MAX(B$13:B413)=$E$7,"",B413+1)</f>
      </c>
      <c r="C414" s="36">
        <f t="shared" si="34"/>
      </c>
      <c r="D414" s="35">
        <f t="shared" si="35"/>
      </c>
      <c r="E414" s="51">
        <f t="shared" si="33"/>
      </c>
      <c r="F414" s="49">
        <f t="shared" si="36"/>
      </c>
    </row>
    <row r="415" spans="2:6" ht="15">
      <c r="B415" s="33">
        <f>+IF(MAX(B$13:B414)=$E$7,"",B414+1)</f>
      </c>
      <c r="C415" s="36">
        <f t="shared" si="34"/>
      </c>
      <c r="D415" s="35">
        <f t="shared" si="35"/>
      </c>
      <c r="E415" s="51">
        <f t="shared" si="33"/>
      </c>
      <c r="F415" s="49">
        <f t="shared" si="36"/>
      </c>
    </row>
    <row r="416" spans="2:6" ht="15">
      <c r="B416" s="33">
        <f>+IF(MAX(B$13:B415)=$E$7,"",B415+1)</f>
      </c>
      <c r="C416" s="36">
        <f t="shared" si="34"/>
      </c>
      <c r="D416" s="35">
        <f t="shared" si="35"/>
      </c>
      <c r="E416" s="51">
        <f t="shared" si="33"/>
      </c>
      <c r="F416" s="49">
        <f t="shared" si="36"/>
      </c>
    </row>
    <row r="417" spans="2:6" ht="15">
      <c r="B417" s="33">
        <f>+IF(MAX(B$13:B416)=$E$7,"",B416+1)</f>
      </c>
      <c r="C417" s="36">
        <f t="shared" si="34"/>
      </c>
      <c r="D417" s="35">
        <f t="shared" si="35"/>
      </c>
      <c r="E417" s="51">
        <f t="shared" si="33"/>
      </c>
      <c r="F417" s="49">
        <f t="shared" si="36"/>
      </c>
    </row>
    <row r="418" spans="2:6" ht="15">
      <c r="B418" s="33">
        <f>+IF(MAX(B$13:B417)=$E$7,"",B417+1)</f>
      </c>
      <c r="C418" s="36">
        <f t="shared" si="34"/>
      </c>
      <c r="D418" s="35">
        <f t="shared" si="35"/>
      </c>
      <c r="E418" s="51">
        <f t="shared" si="33"/>
      </c>
      <c r="F418" s="49">
        <f t="shared" si="36"/>
      </c>
    </row>
    <row r="419" spans="2:6" ht="15">
      <c r="B419" s="33">
        <f>+IF(MAX(B$13:B418)=$E$7,"",B418+1)</f>
      </c>
      <c r="C419" s="36">
        <f t="shared" si="34"/>
      </c>
      <c r="D419" s="35">
        <f t="shared" si="35"/>
      </c>
      <c r="E419" s="51">
        <f t="shared" si="33"/>
      </c>
      <c r="F419" s="49">
        <f t="shared" si="36"/>
      </c>
    </row>
    <row r="420" spans="2:6" ht="15">
      <c r="B420" s="33">
        <f>+IF(MAX(B$13:B419)=$E$7,"",B419+1)</f>
      </c>
      <c r="C420" s="36">
        <f t="shared" si="34"/>
      </c>
      <c r="D420" s="35">
        <f t="shared" si="35"/>
      </c>
      <c r="E420" s="51">
        <f t="shared" si="33"/>
      </c>
      <c r="F420" s="49">
        <f t="shared" si="36"/>
      </c>
    </row>
    <row r="421" spans="2:6" ht="15">
      <c r="B421" s="33">
        <f>+IF(MAX(B$13:B420)=$E$7,"",B420+1)</f>
      </c>
      <c r="C421" s="36">
        <f t="shared" si="34"/>
      </c>
      <c r="D421" s="35">
        <f t="shared" si="35"/>
      </c>
      <c r="E421" s="51">
        <f t="shared" si="33"/>
      </c>
      <c r="F421" s="49">
        <f t="shared" si="36"/>
      </c>
    </row>
    <row r="422" spans="2:6" ht="15">
      <c r="B422" s="33">
        <f>+IF(MAX(B$13:B421)=$E$7,"",B421+1)</f>
      </c>
      <c r="C422" s="36">
        <f t="shared" si="34"/>
      </c>
      <c r="D422" s="35">
        <f t="shared" si="35"/>
      </c>
      <c r="E422" s="51">
        <f t="shared" si="33"/>
      </c>
      <c r="F422" s="49">
        <f t="shared" si="36"/>
      </c>
    </row>
    <row r="423" spans="2:6" ht="15">
      <c r="B423" s="33">
        <f>+IF(MAX(B$13:B422)=$E$7,"",B422+1)</f>
      </c>
      <c r="C423" s="36">
        <f t="shared" si="34"/>
      </c>
      <c r="D423" s="35">
        <f t="shared" si="35"/>
      </c>
      <c r="E423" s="51">
        <f t="shared" si="33"/>
      </c>
      <c r="F423" s="49">
        <f t="shared" si="36"/>
      </c>
    </row>
    <row r="424" spans="2:6" ht="15">
      <c r="B424" s="33">
        <f>+IF(MAX(B$13:B423)=$E$7,"",B423+1)</f>
      </c>
      <c r="C424" s="36">
        <f t="shared" si="34"/>
      </c>
      <c r="D424" s="35">
        <f t="shared" si="35"/>
      </c>
      <c r="E424" s="51">
        <f t="shared" si="33"/>
      </c>
      <c r="F424" s="49">
        <f t="shared" si="36"/>
      </c>
    </row>
    <row r="425" spans="2:6" ht="15">
      <c r="B425" s="33">
        <f>+IF(MAX(B$13:B424)=$E$7,"",B424+1)</f>
      </c>
      <c r="C425" s="36">
        <f t="shared" si="34"/>
      </c>
      <c r="D425" s="35">
        <f t="shared" si="35"/>
      </c>
      <c r="E425" s="51">
        <f t="shared" si="33"/>
      </c>
      <c r="F425" s="49">
        <f t="shared" si="36"/>
      </c>
    </row>
    <row r="426" spans="2:6" ht="15">
      <c r="B426" s="33">
        <f>+IF(MAX(B$13:B425)=$E$7,"",B425+1)</f>
      </c>
      <c r="C426" s="36">
        <f t="shared" si="34"/>
      </c>
      <c r="D426" s="35">
        <f t="shared" si="35"/>
      </c>
      <c r="E426" s="51">
        <f t="shared" si="33"/>
      </c>
      <c r="F426" s="49">
        <f t="shared" si="36"/>
      </c>
    </row>
    <row r="427" spans="2:6" ht="15">
      <c r="B427" s="33">
        <f>+IF(MAX(B$13:B426)=$E$7,"",B426+1)</f>
      </c>
      <c r="C427" s="36">
        <f t="shared" si="34"/>
      </c>
      <c r="D427" s="35">
        <f t="shared" si="35"/>
      </c>
      <c r="E427" s="51">
        <f t="shared" si="33"/>
      </c>
      <c r="F427" s="49">
        <f t="shared" si="36"/>
      </c>
    </row>
    <row r="428" spans="2:6" ht="15">
      <c r="B428" s="33">
        <f>+IF(MAX(B$13:B427)=$E$7,"",B427+1)</f>
      </c>
      <c r="C428" s="36">
        <f t="shared" si="34"/>
      </c>
      <c r="D428" s="35">
        <f t="shared" si="35"/>
      </c>
      <c r="E428" s="51">
        <f t="shared" si="33"/>
      </c>
      <c r="F428" s="49">
        <f t="shared" si="36"/>
      </c>
    </row>
    <row r="429" spans="2:6" ht="15">
      <c r="B429" s="33">
        <f>+IF(MAX(B$13:B428)=$E$7,"",B428+1)</f>
      </c>
      <c r="C429" s="36">
        <f t="shared" si="34"/>
      </c>
      <c r="D429" s="35">
        <f t="shared" si="35"/>
      </c>
      <c r="E429" s="51">
        <f t="shared" si="33"/>
      </c>
      <c r="F429" s="49">
        <f t="shared" si="36"/>
      </c>
    </row>
    <row r="430" spans="2:6" ht="15">
      <c r="B430" s="33">
        <f>+IF(MAX(B$13:B429)=$E$7,"",B429+1)</f>
      </c>
      <c r="C430" s="36">
        <f t="shared" si="34"/>
      </c>
      <c r="D430" s="35">
        <f t="shared" si="35"/>
      </c>
      <c r="E430" s="51">
        <f t="shared" si="33"/>
      </c>
      <c r="F430" s="49">
        <f t="shared" si="36"/>
      </c>
    </row>
    <row r="431" spans="2:6" ht="15">
      <c r="B431" s="33">
        <f>+IF(MAX(B$13:B430)=$E$7,"",B430+1)</f>
      </c>
      <c r="C431" s="36">
        <f t="shared" si="34"/>
      </c>
      <c r="D431" s="35">
        <f t="shared" si="35"/>
      </c>
      <c r="E431" s="51">
        <f t="shared" si="33"/>
      </c>
      <c r="F431" s="49">
        <f t="shared" si="36"/>
      </c>
    </row>
    <row r="432" spans="2:6" ht="15">
      <c r="B432" s="33">
        <f>+IF(MAX(B$13:B431)=$E$7,"",B431+1)</f>
      </c>
      <c r="C432" s="36">
        <f t="shared" si="34"/>
      </c>
      <c r="D432" s="35">
        <f t="shared" si="35"/>
      </c>
      <c r="E432" s="51">
        <f t="shared" si="33"/>
      </c>
      <c r="F432" s="49">
        <f t="shared" si="36"/>
      </c>
    </row>
    <row r="433" spans="2:6" ht="15">
      <c r="B433" s="33">
        <f>+IF(MAX(B$13:B432)=$E$7,"",B432+1)</f>
      </c>
      <c r="C433" s="36">
        <f t="shared" si="34"/>
      </c>
      <c r="D433" s="35">
        <f t="shared" si="35"/>
      </c>
      <c r="E433" s="51">
        <f t="shared" si="33"/>
      </c>
      <c r="F433" s="49">
        <f t="shared" si="36"/>
      </c>
    </row>
    <row r="434" spans="2:6" ht="15">
      <c r="B434" s="33">
        <f>+IF(MAX(B$13:B433)=$E$7,"",B433+1)</f>
      </c>
      <c r="C434" s="36">
        <f t="shared" si="34"/>
      </c>
      <c r="D434" s="35">
        <f t="shared" si="35"/>
      </c>
      <c r="E434" s="51">
        <f t="shared" si="33"/>
      </c>
      <c r="F434" s="49">
        <f t="shared" si="36"/>
      </c>
    </row>
    <row r="435" spans="2:6" ht="15">
      <c r="B435" s="33">
        <f>+IF(MAX(B$13:B434)=$E$7,"",B434+1)</f>
      </c>
      <c r="C435" s="36">
        <f t="shared" si="34"/>
      </c>
      <c r="D435" s="35">
        <f t="shared" si="35"/>
      </c>
      <c r="E435" s="51">
        <f t="shared" si="33"/>
      </c>
      <c r="F435" s="49">
        <f t="shared" si="36"/>
      </c>
    </row>
    <row r="436" spans="2:6" ht="15">
      <c r="B436" s="33">
        <f>+IF(MAX(B$13:B435)=$E$7,"",B435+1)</f>
      </c>
      <c r="C436" s="36">
        <f t="shared" si="34"/>
      </c>
      <c r="D436" s="35">
        <f t="shared" si="35"/>
      </c>
      <c r="E436" s="51">
        <f t="shared" si="33"/>
      </c>
      <c r="F436" s="49">
        <f t="shared" si="36"/>
      </c>
    </row>
    <row r="437" spans="2:6" ht="15">
      <c r="B437" s="33">
        <f>+IF(MAX(B$13:B436)=$E$7,"",B436+1)</f>
      </c>
      <c r="C437" s="36">
        <f t="shared" si="34"/>
      </c>
      <c r="D437" s="35">
        <f t="shared" si="35"/>
      </c>
      <c r="E437" s="51">
        <f t="shared" si="33"/>
      </c>
      <c r="F437" s="49">
        <f t="shared" si="36"/>
      </c>
    </row>
    <row r="438" spans="2:6" ht="15">
      <c r="B438" s="33">
        <f>+IF(MAX(B$13:B437)=$E$7,"",B437+1)</f>
      </c>
      <c r="C438" s="36">
        <f t="shared" si="34"/>
      </c>
      <c r="D438" s="35">
        <f t="shared" si="35"/>
      </c>
      <c r="E438" s="51">
        <f aca="true" t="shared" si="37" ref="E438:E501">IF(B438="","",IF(B438&gt;$E$7,0,IF($F$210="francese",-PMT($C$8/$C$7,$E$7,$F$13,0,0),C438+D438)))</f>
      </c>
      <c r="F438" s="49">
        <f t="shared" si="36"/>
      </c>
    </row>
    <row r="439" spans="2:6" ht="15">
      <c r="B439" s="33">
        <f>+IF(MAX(B$13:B438)=$E$7,"",B438+1)</f>
      </c>
      <c r="C439" s="36">
        <f t="shared" si="34"/>
      </c>
      <c r="D439" s="35">
        <f t="shared" si="35"/>
      </c>
      <c r="E439" s="51">
        <f t="shared" si="37"/>
      </c>
      <c r="F439" s="49">
        <f t="shared" si="36"/>
      </c>
    </row>
    <row r="440" spans="2:6" ht="15">
      <c r="B440" s="33">
        <f>+IF(MAX(B$13:B439)=$E$7,"",B439+1)</f>
      </c>
      <c r="C440" s="36">
        <f t="shared" si="34"/>
      </c>
      <c r="D440" s="35">
        <f t="shared" si="35"/>
      </c>
      <c r="E440" s="51">
        <f t="shared" si="37"/>
      </c>
      <c r="F440" s="49">
        <f t="shared" si="36"/>
      </c>
    </row>
    <row r="441" spans="2:6" ht="15">
      <c r="B441" s="33">
        <f>+IF(MAX(B$13:B440)=$E$7,"",B440+1)</f>
      </c>
      <c r="C441" s="36">
        <f t="shared" si="34"/>
      </c>
      <c r="D441" s="35">
        <f t="shared" si="35"/>
      </c>
      <c r="E441" s="51">
        <f t="shared" si="37"/>
      </c>
      <c r="F441" s="49">
        <f t="shared" si="36"/>
      </c>
    </row>
    <row r="442" spans="2:6" ht="15">
      <c r="B442" s="33">
        <f>+IF(MAX(B$13:B441)=$E$7,"",B441+1)</f>
      </c>
      <c r="C442" s="36">
        <f t="shared" si="34"/>
      </c>
      <c r="D442" s="35">
        <f t="shared" si="35"/>
      </c>
      <c r="E442" s="51">
        <f t="shared" si="37"/>
      </c>
      <c r="F442" s="49">
        <f t="shared" si="36"/>
      </c>
    </row>
    <row r="443" spans="2:6" ht="15">
      <c r="B443" s="33">
        <f>+IF(MAX(B$13:B442)=$E$7,"",B442+1)</f>
      </c>
      <c r="C443" s="36">
        <f t="shared" si="34"/>
      </c>
      <c r="D443" s="35">
        <f t="shared" si="35"/>
      </c>
      <c r="E443" s="51">
        <f t="shared" si="37"/>
      </c>
      <c r="F443" s="49">
        <f t="shared" si="36"/>
      </c>
    </row>
    <row r="444" spans="2:6" ht="15">
      <c r="B444" s="33">
        <f>+IF(MAX(B$13:B443)=$E$7,"",B443+1)</f>
      </c>
      <c r="C444" s="36">
        <f t="shared" si="34"/>
      </c>
      <c r="D444" s="35">
        <f t="shared" si="35"/>
      </c>
      <c r="E444" s="51">
        <f t="shared" si="37"/>
      </c>
      <c r="F444" s="49">
        <f t="shared" si="36"/>
      </c>
    </row>
    <row r="445" spans="2:6" ht="15">
      <c r="B445" s="33">
        <f>+IF(MAX(B$13:B444)=$E$7,"",B444+1)</f>
      </c>
      <c r="C445" s="36">
        <f t="shared" si="34"/>
      </c>
      <c r="D445" s="35">
        <f t="shared" si="35"/>
      </c>
      <c r="E445" s="51">
        <f t="shared" si="37"/>
      </c>
      <c r="F445" s="49">
        <f t="shared" si="36"/>
      </c>
    </row>
    <row r="446" spans="2:6" ht="15">
      <c r="B446" s="33">
        <f>+IF(MAX(B$13:B445)=$E$7,"",B445+1)</f>
      </c>
      <c r="C446" s="36">
        <f t="shared" si="34"/>
      </c>
      <c r="D446" s="35">
        <f t="shared" si="35"/>
      </c>
      <c r="E446" s="51">
        <f t="shared" si="37"/>
      </c>
      <c r="F446" s="49">
        <f t="shared" si="36"/>
      </c>
    </row>
    <row r="447" spans="2:6" ht="15">
      <c r="B447" s="33">
        <f>+IF(MAX(B$13:B446)=$E$7,"",B446+1)</f>
      </c>
      <c r="C447" s="36">
        <f t="shared" si="34"/>
      </c>
      <c r="D447" s="35">
        <f t="shared" si="35"/>
      </c>
      <c r="E447" s="51">
        <f t="shared" si="37"/>
      </c>
      <c r="F447" s="49">
        <f t="shared" si="36"/>
      </c>
    </row>
    <row r="448" spans="2:6" ht="15">
      <c r="B448" s="33">
        <f>+IF(MAX(B$13:B447)=$E$7,"",B447+1)</f>
      </c>
      <c r="C448" s="36">
        <f t="shared" si="34"/>
      </c>
      <c r="D448" s="35">
        <f t="shared" si="35"/>
      </c>
      <c r="E448" s="51">
        <f t="shared" si="37"/>
      </c>
      <c r="F448" s="49">
        <f t="shared" si="36"/>
      </c>
    </row>
    <row r="449" spans="2:6" ht="15">
      <c r="B449" s="33">
        <f>+IF(MAX(B$13:B448)=$E$7,"",B448+1)</f>
      </c>
      <c r="C449" s="36">
        <f t="shared" si="34"/>
      </c>
      <c r="D449" s="35">
        <f t="shared" si="35"/>
      </c>
      <c r="E449" s="51">
        <f t="shared" si="37"/>
      </c>
      <c r="F449" s="49">
        <f t="shared" si="36"/>
      </c>
    </row>
    <row r="450" spans="2:6" ht="15">
      <c r="B450" s="33">
        <f>+IF(MAX(B$13:B449)=$E$7,"",B449+1)</f>
      </c>
      <c r="C450" s="36">
        <f t="shared" si="34"/>
      </c>
      <c r="D450" s="35">
        <f t="shared" si="35"/>
      </c>
      <c r="E450" s="51">
        <f t="shared" si="37"/>
      </c>
      <c r="F450" s="49">
        <f t="shared" si="36"/>
      </c>
    </row>
    <row r="451" spans="2:6" ht="15">
      <c r="B451" s="33">
        <f>+IF(MAX(B$13:B450)=$E$7,"",B450+1)</f>
      </c>
      <c r="C451" s="36">
        <f t="shared" si="34"/>
      </c>
      <c r="D451" s="35">
        <f t="shared" si="35"/>
      </c>
      <c r="E451" s="51">
        <f t="shared" si="37"/>
      </c>
      <c r="F451" s="49">
        <f t="shared" si="36"/>
      </c>
    </row>
    <row r="452" spans="2:6" ht="15">
      <c r="B452" s="33">
        <f>+IF(MAX(B$13:B451)=$E$7,"",B451+1)</f>
      </c>
      <c r="C452" s="36">
        <f t="shared" si="34"/>
      </c>
      <c r="D452" s="35">
        <f t="shared" si="35"/>
      </c>
      <c r="E452" s="51">
        <f t="shared" si="37"/>
      </c>
      <c r="F452" s="49">
        <f t="shared" si="36"/>
      </c>
    </row>
    <row r="453" spans="2:6" ht="15">
      <c r="B453" s="33">
        <f>+IF(MAX(B$13:B452)=$E$7,"",B452+1)</f>
      </c>
      <c r="C453" s="36">
        <f t="shared" si="34"/>
      </c>
      <c r="D453" s="35">
        <f t="shared" si="35"/>
      </c>
      <c r="E453" s="51">
        <f t="shared" si="37"/>
      </c>
      <c r="F453" s="49">
        <f t="shared" si="36"/>
      </c>
    </row>
    <row r="454" spans="2:6" ht="15">
      <c r="B454" s="33">
        <f>+IF(MAX(B$13:B453)=$E$7,"",B453+1)</f>
      </c>
      <c r="C454" s="36">
        <f t="shared" si="34"/>
      </c>
      <c r="D454" s="35">
        <f t="shared" si="35"/>
      </c>
      <c r="E454" s="51">
        <f t="shared" si="37"/>
      </c>
      <c r="F454" s="49">
        <f t="shared" si="36"/>
      </c>
    </row>
    <row r="455" spans="2:6" ht="15">
      <c r="B455" s="33">
        <f>+IF(MAX(B$13:B454)=$E$7,"",B454+1)</f>
      </c>
      <c r="C455" s="36">
        <f t="shared" si="34"/>
      </c>
      <c r="D455" s="35">
        <f t="shared" si="35"/>
      </c>
      <c r="E455" s="51">
        <f t="shared" si="37"/>
      </c>
      <c r="F455" s="49">
        <f t="shared" si="36"/>
      </c>
    </row>
    <row r="456" spans="2:6" ht="15">
      <c r="B456" s="33">
        <f>+IF(MAX(B$13:B455)=$E$7,"",B455+1)</f>
      </c>
      <c r="C456" s="36">
        <f t="shared" si="34"/>
      </c>
      <c r="D456" s="35">
        <f t="shared" si="35"/>
      </c>
      <c r="E456" s="51">
        <f t="shared" si="37"/>
      </c>
      <c r="F456" s="49">
        <f t="shared" si="36"/>
      </c>
    </row>
    <row r="457" spans="2:6" ht="15">
      <c r="B457" s="33">
        <f>+IF(MAX(B$13:B456)=$E$7,"",B456+1)</f>
      </c>
      <c r="C457" s="36">
        <f t="shared" si="34"/>
      </c>
      <c r="D457" s="35">
        <f t="shared" si="35"/>
      </c>
      <c r="E457" s="51">
        <f t="shared" si="37"/>
      </c>
      <c r="F457" s="49">
        <f t="shared" si="36"/>
      </c>
    </row>
    <row r="458" spans="2:6" ht="15">
      <c r="B458" s="33">
        <f>+IF(MAX(B$13:B457)=$E$7,"",B457+1)</f>
      </c>
      <c r="C458" s="36">
        <f t="shared" si="34"/>
      </c>
      <c r="D458" s="35">
        <f t="shared" si="35"/>
      </c>
      <c r="E458" s="51">
        <f t="shared" si="37"/>
      </c>
      <c r="F458" s="49">
        <f t="shared" si="36"/>
      </c>
    </row>
    <row r="459" spans="2:6" ht="15">
      <c r="B459" s="33">
        <f>+IF(MAX(B$13:B458)=$E$7,"",B458+1)</f>
      </c>
      <c r="C459" s="36">
        <f t="shared" si="34"/>
      </c>
      <c r="D459" s="35">
        <f t="shared" si="35"/>
      </c>
      <c r="E459" s="51">
        <f t="shared" si="37"/>
      </c>
      <c r="F459" s="49">
        <f t="shared" si="36"/>
      </c>
    </row>
    <row r="460" spans="2:6" ht="15">
      <c r="B460" s="33">
        <f>+IF(MAX(B$13:B459)=$E$7,"",B459+1)</f>
      </c>
      <c r="C460" s="36">
        <f t="shared" si="34"/>
      </c>
      <c r="D460" s="35">
        <f t="shared" si="35"/>
      </c>
      <c r="E460" s="51">
        <f t="shared" si="37"/>
      </c>
      <c r="F460" s="49">
        <f t="shared" si="36"/>
      </c>
    </row>
    <row r="461" spans="2:6" ht="15">
      <c r="B461" s="33">
        <f>+IF(MAX(B$13:B460)=$E$7,"",B460+1)</f>
      </c>
      <c r="C461" s="36">
        <f t="shared" si="34"/>
      </c>
      <c r="D461" s="35">
        <f t="shared" si="35"/>
      </c>
      <c r="E461" s="51">
        <f t="shared" si="37"/>
      </c>
      <c r="F461" s="49">
        <f t="shared" si="36"/>
      </c>
    </row>
    <row r="462" spans="2:6" ht="15">
      <c r="B462" s="33">
        <f>+IF(MAX(B$13:B461)=$E$7,"",B461+1)</f>
      </c>
      <c r="C462" s="36">
        <f t="shared" si="34"/>
      </c>
      <c r="D462" s="35">
        <f t="shared" si="35"/>
      </c>
      <c r="E462" s="51">
        <f t="shared" si="37"/>
      </c>
      <c r="F462" s="49">
        <f t="shared" si="36"/>
      </c>
    </row>
    <row r="463" spans="2:6" ht="15">
      <c r="B463" s="33">
        <f>+IF(MAX(B$13:B462)=$E$7,"",B462+1)</f>
      </c>
      <c r="C463" s="36">
        <f t="shared" si="34"/>
      </c>
      <c r="D463" s="35">
        <f t="shared" si="35"/>
      </c>
      <c r="E463" s="51">
        <f t="shared" si="37"/>
      </c>
      <c r="F463" s="49">
        <f t="shared" si="36"/>
      </c>
    </row>
    <row r="464" spans="2:6" ht="15">
      <c r="B464" s="33">
        <f>+IF(MAX(B$13:B463)=$E$7,"",B463+1)</f>
      </c>
      <c r="C464" s="36">
        <f t="shared" si="34"/>
      </c>
      <c r="D464" s="35">
        <f t="shared" si="35"/>
      </c>
      <c r="E464" s="51">
        <f t="shared" si="37"/>
      </c>
      <c r="F464" s="49">
        <f t="shared" si="36"/>
      </c>
    </row>
    <row r="465" spans="2:6" ht="15">
      <c r="B465" s="33">
        <f>+IF(MAX(B$13:B464)=$E$7,"",B464+1)</f>
      </c>
      <c r="C465" s="36">
        <f t="shared" si="34"/>
      </c>
      <c r="D465" s="35">
        <f t="shared" si="35"/>
      </c>
      <c r="E465" s="51">
        <f t="shared" si="37"/>
      </c>
      <c r="F465" s="49">
        <f t="shared" si="36"/>
      </c>
    </row>
    <row r="466" spans="2:6" ht="15">
      <c r="B466" s="33">
        <f>+IF(MAX(B$13:B465)=$E$7,"",B465+1)</f>
      </c>
      <c r="C466" s="36">
        <f t="shared" si="34"/>
      </c>
      <c r="D466" s="35">
        <f t="shared" si="35"/>
      </c>
      <c r="E466" s="51">
        <f t="shared" si="37"/>
      </c>
      <c r="F466" s="49">
        <f t="shared" si="36"/>
      </c>
    </row>
    <row r="467" spans="2:6" ht="15">
      <c r="B467" s="33">
        <f>+IF(MAX(B$13:B466)=$E$7,"",B466+1)</f>
      </c>
      <c r="C467" s="36">
        <f t="shared" si="34"/>
      </c>
      <c r="D467" s="35">
        <f t="shared" si="35"/>
      </c>
      <c r="E467" s="51">
        <f t="shared" si="37"/>
      </c>
      <c r="F467" s="49">
        <f t="shared" si="36"/>
      </c>
    </row>
    <row r="468" spans="2:6" ht="15">
      <c r="B468" s="33">
        <f>+IF(MAX(B$13:B467)=$E$7,"",B467+1)</f>
      </c>
      <c r="C468" s="36">
        <f aca="true" t="shared" si="38" ref="C468:C494">+IF(B468="","",IF(B468&gt;$E$7,0,IF(B468=$E$7,F467,IF($F$210="francese",E468-D468,$F$13/$E$7))))</f>
      </c>
      <c r="D468" s="35">
        <f aca="true" t="shared" si="39" ref="D468:D494">+IF(B468="","",ROUND(F467*$C$8/$C$7,2))</f>
      </c>
      <c r="E468" s="51">
        <f t="shared" si="37"/>
      </c>
      <c r="F468" s="49">
        <f aca="true" t="shared" si="40" ref="F468:F493">+IF(B468="","",F467-C468)</f>
      </c>
    </row>
    <row r="469" spans="2:6" ht="15">
      <c r="B469" s="33">
        <f>+IF(MAX(B$13:B468)=$E$7,"",B468+1)</f>
      </c>
      <c r="C469" s="36">
        <f t="shared" si="38"/>
      </c>
      <c r="D469" s="35">
        <f t="shared" si="39"/>
      </c>
      <c r="E469" s="51">
        <f t="shared" si="37"/>
      </c>
      <c r="F469" s="49">
        <f t="shared" si="40"/>
      </c>
    </row>
    <row r="470" spans="2:6" ht="15">
      <c r="B470" s="33">
        <f>+IF(MAX(B$13:B469)=$E$7,"",B469+1)</f>
      </c>
      <c r="C470" s="36">
        <f t="shared" si="38"/>
      </c>
      <c r="D470" s="35">
        <f t="shared" si="39"/>
      </c>
      <c r="E470" s="51">
        <f t="shared" si="37"/>
      </c>
      <c r="F470" s="49">
        <f t="shared" si="40"/>
      </c>
    </row>
    <row r="471" spans="2:6" ht="15">
      <c r="B471" s="33">
        <f>+IF(MAX(B$13:B470)=$E$7,"",B470+1)</f>
      </c>
      <c r="C471" s="36">
        <f t="shared" si="38"/>
      </c>
      <c r="D471" s="35">
        <f t="shared" si="39"/>
      </c>
      <c r="E471" s="51">
        <f t="shared" si="37"/>
      </c>
      <c r="F471" s="49">
        <f t="shared" si="40"/>
      </c>
    </row>
    <row r="472" spans="2:6" ht="15">
      <c r="B472" s="33">
        <f>+IF(MAX(B$13:B471)=$E$7,"",B471+1)</f>
      </c>
      <c r="C472" s="36">
        <f t="shared" si="38"/>
      </c>
      <c r="D472" s="35">
        <f t="shared" si="39"/>
      </c>
      <c r="E472" s="51">
        <f t="shared" si="37"/>
      </c>
      <c r="F472" s="49">
        <f t="shared" si="40"/>
      </c>
    </row>
    <row r="473" spans="2:6" ht="15">
      <c r="B473" s="33">
        <f>+IF(MAX(B$13:B472)=$E$7,"",B472+1)</f>
      </c>
      <c r="C473" s="36">
        <f t="shared" si="38"/>
      </c>
      <c r="D473" s="35">
        <f t="shared" si="39"/>
      </c>
      <c r="E473" s="51">
        <f t="shared" si="37"/>
      </c>
      <c r="F473" s="49">
        <f t="shared" si="40"/>
      </c>
    </row>
    <row r="474" spans="2:6" ht="15">
      <c r="B474" s="33">
        <f>+IF(MAX(B$13:B473)=$E$7,"",B473+1)</f>
      </c>
      <c r="C474" s="36">
        <f t="shared" si="38"/>
      </c>
      <c r="D474" s="35">
        <f t="shared" si="39"/>
      </c>
      <c r="E474" s="51">
        <f t="shared" si="37"/>
      </c>
      <c r="F474" s="49">
        <f t="shared" si="40"/>
      </c>
    </row>
    <row r="475" spans="2:6" ht="15">
      <c r="B475" s="33">
        <f>+IF(MAX(B$13:B474)=$E$7,"",B474+1)</f>
      </c>
      <c r="C475" s="36">
        <f t="shared" si="38"/>
      </c>
      <c r="D475" s="35">
        <f t="shared" si="39"/>
      </c>
      <c r="E475" s="51">
        <f t="shared" si="37"/>
      </c>
      <c r="F475" s="49">
        <f t="shared" si="40"/>
      </c>
    </row>
    <row r="476" spans="2:6" ht="15">
      <c r="B476" s="33">
        <f>+IF(MAX(B$13:B475)=$E$7,"",B475+1)</f>
      </c>
      <c r="C476" s="36">
        <f t="shared" si="38"/>
      </c>
      <c r="D476" s="35">
        <f t="shared" si="39"/>
      </c>
      <c r="E476" s="51">
        <f t="shared" si="37"/>
      </c>
      <c r="F476" s="49">
        <f t="shared" si="40"/>
      </c>
    </row>
    <row r="477" spans="2:6" ht="15">
      <c r="B477" s="33">
        <f>+IF(MAX(B$13:B476)=$E$7,"",B476+1)</f>
      </c>
      <c r="C477" s="36">
        <f t="shared" si="38"/>
      </c>
      <c r="D477" s="35">
        <f t="shared" si="39"/>
      </c>
      <c r="E477" s="51">
        <f t="shared" si="37"/>
      </c>
      <c r="F477" s="49">
        <f t="shared" si="40"/>
      </c>
    </row>
    <row r="478" spans="2:6" ht="15">
      <c r="B478" s="33">
        <f>+IF(MAX(B$13:B477)=$E$7,"",B477+1)</f>
      </c>
      <c r="C478" s="36">
        <f t="shared" si="38"/>
      </c>
      <c r="D478" s="35">
        <f t="shared" si="39"/>
      </c>
      <c r="E478" s="51">
        <f t="shared" si="37"/>
      </c>
      <c r="F478" s="49">
        <f t="shared" si="40"/>
      </c>
    </row>
    <row r="479" spans="2:6" ht="15">
      <c r="B479" s="33">
        <f>+IF(MAX(B$13:B478)=$E$7,"",B478+1)</f>
      </c>
      <c r="C479" s="36">
        <f t="shared" si="38"/>
      </c>
      <c r="D479" s="35">
        <f t="shared" si="39"/>
      </c>
      <c r="E479" s="51">
        <f t="shared" si="37"/>
      </c>
      <c r="F479" s="49">
        <f t="shared" si="40"/>
      </c>
    </row>
    <row r="480" spans="2:6" ht="15">
      <c r="B480" s="33">
        <f>+IF(MAX(B$13:B479)=$E$7,"",B479+1)</f>
      </c>
      <c r="C480" s="36">
        <f t="shared" si="38"/>
      </c>
      <c r="D480" s="35">
        <f t="shared" si="39"/>
      </c>
      <c r="E480" s="51">
        <f t="shared" si="37"/>
      </c>
      <c r="F480" s="49">
        <f t="shared" si="40"/>
      </c>
    </row>
    <row r="481" spans="2:6" ht="15">
      <c r="B481" s="33">
        <f>+IF(MAX(B$13:B480)=$E$7,"",B480+1)</f>
      </c>
      <c r="C481" s="36">
        <f t="shared" si="38"/>
      </c>
      <c r="D481" s="35">
        <f t="shared" si="39"/>
      </c>
      <c r="E481" s="51">
        <f t="shared" si="37"/>
      </c>
      <c r="F481" s="49">
        <f t="shared" si="40"/>
      </c>
    </row>
    <row r="482" spans="2:6" ht="15">
      <c r="B482" s="33">
        <f>+IF(MAX(B$13:B481)=$E$7,"",B481+1)</f>
      </c>
      <c r="C482" s="36">
        <f t="shared" si="38"/>
      </c>
      <c r="D482" s="35">
        <f t="shared" si="39"/>
      </c>
      <c r="E482" s="51">
        <f t="shared" si="37"/>
      </c>
      <c r="F482" s="49">
        <f t="shared" si="40"/>
      </c>
    </row>
    <row r="483" spans="2:6" ht="15">
      <c r="B483" s="33">
        <f>+IF(MAX(B$13:B482)=$E$7,"",B482+1)</f>
      </c>
      <c r="C483" s="36">
        <f t="shared" si="38"/>
      </c>
      <c r="D483" s="35">
        <f t="shared" si="39"/>
      </c>
      <c r="E483" s="51">
        <f t="shared" si="37"/>
      </c>
      <c r="F483" s="49">
        <f t="shared" si="40"/>
      </c>
    </row>
    <row r="484" spans="2:6" ht="15">
      <c r="B484" s="33">
        <f>+IF(MAX(B$13:B483)=$E$7,"",B483+1)</f>
      </c>
      <c r="C484" s="36">
        <f t="shared" si="38"/>
      </c>
      <c r="D484" s="35">
        <f t="shared" si="39"/>
      </c>
      <c r="E484" s="51">
        <f t="shared" si="37"/>
      </c>
      <c r="F484" s="49">
        <f t="shared" si="40"/>
      </c>
    </row>
    <row r="485" spans="2:6" ht="15">
      <c r="B485" s="33">
        <f>+IF(MAX(B$13:B484)=$E$7,"",B484+1)</f>
      </c>
      <c r="C485" s="36">
        <f t="shared" si="38"/>
      </c>
      <c r="D485" s="35">
        <f t="shared" si="39"/>
      </c>
      <c r="E485" s="51">
        <f t="shared" si="37"/>
      </c>
      <c r="F485" s="49">
        <f t="shared" si="40"/>
      </c>
    </row>
    <row r="486" spans="2:6" ht="15">
      <c r="B486" s="33">
        <f>+IF(MAX(B$13:B485)=$E$7,"",B485+1)</f>
      </c>
      <c r="C486" s="36">
        <f t="shared" si="38"/>
      </c>
      <c r="D486" s="35">
        <f t="shared" si="39"/>
      </c>
      <c r="E486" s="51">
        <f t="shared" si="37"/>
      </c>
      <c r="F486" s="49">
        <f t="shared" si="40"/>
      </c>
    </row>
    <row r="487" spans="2:6" ht="15">
      <c r="B487" s="33">
        <f>+IF(MAX(B$13:B486)=$E$7,"",B486+1)</f>
      </c>
      <c r="C487" s="36">
        <f t="shared" si="38"/>
      </c>
      <c r="D487" s="35">
        <f t="shared" si="39"/>
      </c>
      <c r="E487" s="51">
        <f t="shared" si="37"/>
      </c>
      <c r="F487" s="49">
        <f t="shared" si="40"/>
      </c>
    </row>
    <row r="488" spans="2:6" ht="15">
      <c r="B488" s="33">
        <f>+IF(MAX(B$13:B487)=$E$7,"",B487+1)</f>
      </c>
      <c r="C488" s="36">
        <f t="shared" si="38"/>
      </c>
      <c r="D488" s="35">
        <f t="shared" si="39"/>
      </c>
      <c r="E488" s="51">
        <f t="shared" si="37"/>
      </c>
      <c r="F488" s="49">
        <f t="shared" si="40"/>
      </c>
    </row>
    <row r="489" spans="2:6" ht="15">
      <c r="B489" s="33">
        <f>+IF(MAX(B$13:B488)=$E$7,"",B488+1)</f>
      </c>
      <c r="C489" s="36">
        <f t="shared" si="38"/>
      </c>
      <c r="D489" s="35">
        <f t="shared" si="39"/>
      </c>
      <c r="E489" s="51">
        <f t="shared" si="37"/>
      </c>
      <c r="F489" s="49">
        <f t="shared" si="40"/>
      </c>
    </row>
    <row r="490" spans="2:6" ht="15">
      <c r="B490" s="33">
        <f>+IF(MAX(B$13:B489)=$E$7,"",B489+1)</f>
      </c>
      <c r="C490" s="36">
        <f t="shared" si="38"/>
      </c>
      <c r="D490" s="35">
        <f t="shared" si="39"/>
      </c>
      <c r="E490" s="51">
        <f t="shared" si="37"/>
      </c>
      <c r="F490" s="49">
        <f t="shared" si="40"/>
      </c>
    </row>
    <row r="491" spans="2:6" ht="15">
      <c r="B491" s="33">
        <f>+IF(MAX(B$13:B490)=$E$7,"",B490+1)</f>
      </c>
      <c r="C491" s="36">
        <f t="shared" si="38"/>
      </c>
      <c r="D491" s="35">
        <f t="shared" si="39"/>
      </c>
      <c r="E491" s="51">
        <f t="shared" si="37"/>
      </c>
      <c r="F491" s="49">
        <f t="shared" si="40"/>
      </c>
    </row>
    <row r="492" spans="2:6" ht="15">
      <c r="B492" s="33">
        <f>+IF(MAX(B$13:B491)=$E$7,"",B491+1)</f>
      </c>
      <c r="C492" s="36">
        <f t="shared" si="38"/>
      </c>
      <c r="D492" s="35">
        <f t="shared" si="39"/>
      </c>
      <c r="E492" s="51">
        <f t="shared" si="37"/>
      </c>
      <c r="F492" s="49">
        <f t="shared" si="40"/>
      </c>
    </row>
    <row r="493" spans="2:6" ht="15">
      <c r="B493" s="33">
        <f>+IF(MAX(B$13:B492)=$E$7,"",B492+1)</f>
      </c>
      <c r="C493" s="36">
        <f t="shared" si="38"/>
      </c>
      <c r="D493" s="35">
        <f t="shared" si="39"/>
      </c>
      <c r="E493" s="51">
        <f t="shared" si="37"/>
      </c>
      <c r="F493" s="49">
        <f t="shared" si="40"/>
      </c>
    </row>
    <row r="494" spans="2:5" ht="15">
      <c r="B494" s="33">
        <f>+IF(MAX(B$13:B493)=$E$7,"",B493+1)</f>
      </c>
      <c r="C494" s="36">
        <f t="shared" si="38"/>
      </c>
      <c r="D494" s="35">
        <f t="shared" si="39"/>
      </c>
      <c r="E494" s="51">
        <f t="shared" si="37"/>
      </c>
    </row>
    <row r="495" spans="2:5" ht="15">
      <c r="B495" s="33">
        <f>+IF(MAX(B$13:B494)=$E$7,"",B494+1)</f>
      </c>
      <c r="C495" s="36">
        <f>+IF(B495="","",IF(B495&gt;$E$7,0,IF(B495=$E$7,#REF!,IF($F$210="francese",E495-D495,$F$13/$E$7))))</f>
      </c>
      <c r="D495" s="35">
        <f>+IF(B495="","",ROUND(#REF!*$C$8/$C$7,2))</f>
      </c>
      <c r="E495" s="51">
        <f t="shared" si="37"/>
      </c>
    </row>
    <row r="496" spans="2:5" ht="15">
      <c r="B496" s="33">
        <f>+IF(MAX(B$13:B495)=$E$7,"",B495+1)</f>
      </c>
      <c r="C496" s="36">
        <f>+IF(B496="","",IF(B496&gt;$E$7,0,IF(B496=$E$7,#REF!,IF($F$210="francese",E496-D496,$F$13/$E$7))))</f>
      </c>
      <c r="D496" s="35">
        <f>+IF(B496="","",ROUND(#REF!*$C$8/$C$7,2))</f>
      </c>
      <c r="E496" s="51">
        <f t="shared" si="37"/>
      </c>
    </row>
    <row r="497" spans="2:5" ht="15">
      <c r="B497" s="33">
        <f>+IF(MAX(B$13:B496)=$E$7,"",B496+1)</f>
      </c>
      <c r="C497" s="36">
        <f>+IF(B497="","",IF(B497&gt;$E$7,0,IF(B497=$E$7,#REF!,IF($F$210="francese",E497-D497,$F$13/$E$7))))</f>
      </c>
      <c r="D497" s="35">
        <f>+IF(B497="","",ROUND(#REF!*$C$8/$C$7,2))</f>
      </c>
      <c r="E497" s="51">
        <f t="shared" si="37"/>
      </c>
    </row>
    <row r="498" spans="2:5" ht="15">
      <c r="B498" s="33">
        <f>+IF(MAX(B$13:B497)=$E$7,"",B497+1)</f>
      </c>
      <c r="C498" s="36">
        <f>+IF(B498="","",IF(B498&gt;$E$7,0,IF(B498=$E$7,#REF!,IF($F$210="francese",E498-D498,$F$13/$E$7))))</f>
      </c>
      <c r="D498" s="35">
        <f>+IF(B498="","",ROUND(#REF!*$C$8/$C$7,2))</f>
      </c>
      <c r="E498" s="51">
        <f t="shared" si="37"/>
      </c>
    </row>
    <row r="499" spans="2:5" ht="15">
      <c r="B499" s="33">
        <f>+IF(MAX(B$13:B498)=$E$7,"",B498+1)</f>
      </c>
      <c r="C499" s="36">
        <f>+IF(B499="","",IF(B499&gt;$E$7,0,IF(B499=$E$7,#REF!,IF($F$210="francese",E499-D499,$F$13/$E$7))))</f>
      </c>
      <c r="D499" s="35">
        <f>+IF(B499="","",ROUND(#REF!*$C$8/$C$7,2))</f>
      </c>
      <c r="E499" s="51">
        <f t="shared" si="37"/>
      </c>
    </row>
    <row r="500" spans="2:5" ht="15">
      <c r="B500" s="33">
        <f>+IF(MAX(B$13:B499)=$E$7,"",B499+1)</f>
      </c>
      <c r="C500" s="36">
        <f>+IF(B500="","",IF(B500&gt;$E$7,0,IF(B500=$E$7,#REF!,IF($F$210="francese",E500-D500,$F$13/$E$7))))</f>
      </c>
      <c r="D500" s="35">
        <f>+IF(B500="","",ROUND(#REF!*$C$8/$C$7,2))</f>
      </c>
      <c r="E500" s="51">
        <f t="shared" si="37"/>
      </c>
    </row>
    <row r="501" spans="2:5" ht="15">
      <c r="B501" s="33">
        <f>+IF(MAX(B$13:B500)=$E$7,"",B500+1)</f>
      </c>
      <c r="C501" s="36">
        <f>+IF(B501="","",IF(B501&gt;$E$7,0,IF(B501=$E$7,#REF!,IF($F$210="francese",E501-D501,$F$13/$E$7))))</f>
      </c>
      <c r="D501" s="35">
        <f>+IF(B501="","",ROUND(#REF!*$C$8/$C$7,2))</f>
      </c>
      <c r="E501" s="51">
        <f t="shared" si="37"/>
      </c>
    </row>
    <row r="502" spans="2:5" ht="15">
      <c r="B502" s="33">
        <f>+IF(MAX(B$13:B501)=$E$7,"",B501+1)</f>
      </c>
      <c r="C502" s="36">
        <f>+IF(B502="","",IF(B502&gt;$E$7,0,IF(B502=$E$7,#REF!,IF($F$210="francese",E502-D502,$F$13/$E$7))))</f>
      </c>
      <c r="D502" s="35">
        <f>+IF(B502="","",ROUND(#REF!*$C$8/$C$7,2))</f>
      </c>
      <c r="E502" s="51">
        <f aca="true" t="shared" si="41" ref="E502:E513">IF(B502="","",IF(B502&gt;$E$7,0,IF($F$210="francese",-PMT($C$8/$C$7,$E$7,$F$13,0,0),C502+D502)))</f>
      </c>
    </row>
    <row r="503" spans="2:5" ht="15">
      <c r="B503" s="33">
        <f>+IF(MAX(B$13:B502)=$E$7,"",B502+1)</f>
      </c>
      <c r="C503" s="36">
        <f>+IF(B503="","",IF(B503&gt;$E$7,0,IF(B503=$E$7,#REF!,IF($F$210="francese",E503-D503,$F$13/$E$7))))</f>
      </c>
      <c r="D503" s="35">
        <f>+IF(B503="","",ROUND(#REF!*$C$8/$C$7,2))</f>
      </c>
      <c r="E503" s="51">
        <f t="shared" si="41"/>
      </c>
    </row>
    <row r="504" spans="2:5" ht="15">
      <c r="B504" s="33">
        <f>+IF(MAX(B$13:B503)=$E$7,"",B503+1)</f>
      </c>
      <c r="C504" s="36">
        <f>+IF(B504="","",IF(B504&gt;$E$7,0,IF(B504=$E$7,#REF!,IF($F$210="francese",E504-D504,$F$13/$E$7))))</f>
      </c>
      <c r="D504" s="35">
        <f>+IF(B504="","",ROUND(#REF!*$C$8/$C$7,2))</f>
      </c>
      <c r="E504" s="51">
        <f t="shared" si="41"/>
      </c>
    </row>
    <row r="505" spans="2:5" ht="15">
      <c r="B505" s="33">
        <f>+IF(MAX(B$13:B504)=$E$7,"",B504+1)</f>
      </c>
      <c r="C505" s="36">
        <f>+IF(B505="","",IF(B505&gt;$E$7,0,IF(B505=$E$7,#REF!,IF($F$210="francese",E505-D505,$F$13/$E$7))))</f>
      </c>
      <c r="D505" s="35">
        <f>+IF(B505="","",ROUND(#REF!*$C$8/$C$7,2))</f>
      </c>
      <c r="E505" s="51">
        <f t="shared" si="41"/>
      </c>
    </row>
    <row r="506" spans="2:5" ht="15">
      <c r="B506" s="33">
        <f>+IF(MAX(B$13:B505)=$E$7,"",B505+1)</f>
      </c>
      <c r="C506" s="36">
        <f>+IF(B506="","",IF(B506&gt;$E$7,0,IF(B506=$E$7,#REF!,IF($F$210="francese",E506-D506,$F$13/$E$7))))</f>
      </c>
      <c r="D506" s="35">
        <f>+IF(B506="","",ROUND(#REF!*$C$8/$C$7,2))</f>
      </c>
      <c r="E506" s="51">
        <f t="shared" si="41"/>
      </c>
    </row>
    <row r="507" spans="2:5" ht="15">
      <c r="B507" s="33">
        <f>+IF(MAX(B$13:B506)=$E$7,"",B506+1)</f>
      </c>
      <c r="C507" s="36">
        <f>+IF(B507="","",IF(B507&gt;$E$7,0,IF(B507=$E$7,#REF!,IF($F$210="francese",E507-D507,$F$13/$E$7))))</f>
      </c>
      <c r="D507" s="35">
        <f>+IF(B507="","",ROUND(#REF!*$C$8/$C$7,2))</f>
      </c>
      <c r="E507" s="51">
        <f t="shared" si="41"/>
      </c>
    </row>
    <row r="508" spans="2:5" ht="15">
      <c r="B508" s="33">
        <f>+IF(MAX(B$13:B507)=$E$7,"",B507+1)</f>
      </c>
      <c r="C508" s="36">
        <f>+IF(B508="","",IF(B508&gt;$E$7,0,IF(B508=$E$7,#REF!,IF($F$210="francese",E508-D508,$F$13/$E$7))))</f>
      </c>
      <c r="D508" s="35">
        <f>+IF(B508="","",ROUND(#REF!*$C$8/$C$7,2))</f>
      </c>
      <c r="E508" s="51">
        <f t="shared" si="41"/>
      </c>
    </row>
    <row r="509" spans="2:5" ht="15">
      <c r="B509" s="33">
        <f>+IF(MAX(B$13:B508)=$E$7,"",B508+1)</f>
      </c>
      <c r="C509" s="36">
        <f>+IF(B509="","",IF(B509&gt;$E$7,0,IF(B509=$E$7,#REF!,IF($F$210="francese",E509-D509,$F$13/$E$7))))</f>
      </c>
      <c r="D509" s="35">
        <f>+IF(B509="","",ROUND(#REF!*$C$8/$C$7,2))</f>
      </c>
      <c r="E509" s="51">
        <f t="shared" si="41"/>
      </c>
    </row>
    <row r="510" spans="2:5" ht="15">
      <c r="B510" s="33">
        <f>+IF(MAX(B$13:B509)=$E$7,"",B509+1)</f>
      </c>
      <c r="C510" s="36">
        <f>+IF(B510="","",IF(B510&gt;$E$7,0,IF(B510=$E$7,#REF!,IF($F$210="francese",E510-D510,$F$13/$E$7))))</f>
      </c>
      <c r="D510" s="35">
        <f>+IF(B510="","",ROUND(#REF!*$C$8/$C$7,2))</f>
      </c>
      <c r="E510" s="51">
        <f t="shared" si="41"/>
      </c>
    </row>
    <row r="511" spans="2:5" ht="15">
      <c r="B511" s="33">
        <f>+IF(MAX(B$13:B510)=$E$7,"",B510+1)</f>
      </c>
      <c r="C511" s="36">
        <f>+IF(B511="","",IF(B511&gt;$E$7,0,IF(B511=$E$7,#REF!,IF($F$210="francese",E511-D511,$F$13/$E$7))))</f>
      </c>
      <c r="D511" s="35">
        <f>+IF(B511="","",ROUND(#REF!*$C$8/$C$7,2))</f>
      </c>
      <c r="E511" s="51">
        <f t="shared" si="41"/>
      </c>
    </row>
    <row r="512" spans="2:5" ht="15">
      <c r="B512" s="33">
        <f>+IF(MAX(B$13:B511)=$E$7,"",B511+1)</f>
      </c>
      <c r="C512" s="36">
        <f>+IF(B512="","",IF(B512&gt;$E$7,0,IF(B512=$E$7,#REF!,IF($F$210="francese",E512-D512,$F$13/$E$7))))</f>
      </c>
      <c r="D512" s="35">
        <f>+IF(B512="","",ROUND(#REF!*$C$8/$C$7,2))</f>
      </c>
      <c r="E512" s="51">
        <f t="shared" si="41"/>
      </c>
    </row>
    <row r="513" spans="2:5" ht="15">
      <c r="B513" s="33">
        <f>+IF(MAX(B$13:B512)=$E$7,"",B512+1)</f>
      </c>
      <c r="C513" s="36">
        <f>+IF(B513="","",IF(B513&gt;$E$7,0,IF(B513=$E$7,#REF!,IF($F$210="francese",E513-D513,$F$13/$E$7))))</f>
      </c>
      <c r="D513" s="35">
        <f>+IF(B513="","",ROUND(#REF!*$C$8/$C$7,2))</f>
      </c>
      <c r="E513" s="51">
        <f t="shared" si="41"/>
      </c>
    </row>
    <row r="514" spans="3:5" ht="15">
      <c r="C514" s="36"/>
      <c r="D514" s="35"/>
      <c r="E514" s="51"/>
    </row>
    <row r="515" ht="15">
      <c r="E515" s="52"/>
    </row>
    <row r="516" ht="15">
      <c r="E516" s="52"/>
    </row>
    <row r="517" ht="15">
      <c r="E517" s="52"/>
    </row>
    <row r="518" ht="15">
      <c r="E518" s="52"/>
    </row>
    <row r="519" ht="15">
      <c r="E519" s="52"/>
    </row>
    <row r="520" ht="15">
      <c r="E520" s="52"/>
    </row>
    <row r="521" ht="15">
      <c r="E521" s="52"/>
    </row>
    <row r="522" ht="15">
      <c r="E522" s="52"/>
    </row>
    <row r="523" ht="15">
      <c r="E523" s="52"/>
    </row>
    <row r="524" ht="15">
      <c r="E524" s="52"/>
    </row>
    <row r="525" ht="15">
      <c r="E525" s="52"/>
    </row>
    <row r="526" ht="15">
      <c r="E526" s="52"/>
    </row>
    <row r="527" ht="15">
      <c r="E527" s="52"/>
    </row>
    <row r="528" ht="15">
      <c r="E528" s="52"/>
    </row>
    <row r="529" ht="15">
      <c r="E529" s="52"/>
    </row>
    <row r="530" ht="15">
      <c r="E530" s="52"/>
    </row>
    <row r="531" ht="15">
      <c r="E531" s="52"/>
    </row>
    <row r="532" ht="15">
      <c r="E532" s="52"/>
    </row>
    <row r="533" ht="15">
      <c r="E533" s="52"/>
    </row>
    <row r="534" ht="15">
      <c r="E534" s="52"/>
    </row>
    <row r="535" ht="15">
      <c r="E535" s="52"/>
    </row>
    <row r="536" ht="15">
      <c r="E536" s="52"/>
    </row>
    <row r="537" ht="15">
      <c r="E537" s="52"/>
    </row>
    <row r="538" ht="15">
      <c r="E538" s="52"/>
    </row>
    <row r="539" ht="15">
      <c r="E539" s="52"/>
    </row>
    <row r="540" ht="15">
      <c r="E540" s="52"/>
    </row>
    <row r="541" ht="15">
      <c r="E541" s="52"/>
    </row>
    <row r="542" ht="15">
      <c r="E542" s="52"/>
    </row>
    <row r="543" ht="15">
      <c r="E543" s="52"/>
    </row>
    <row r="544" ht="15">
      <c r="E544" s="52"/>
    </row>
    <row r="545" ht="15">
      <c r="E545" s="52"/>
    </row>
    <row r="546" ht="15">
      <c r="E546" s="52"/>
    </row>
    <row r="547" ht="15">
      <c r="E547" s="52"/>
    </row>
    <row r="548" ht="15">
      <c r="E548" s="52"/>
    </row>
    <row r="549" ht="15">
      <c r="E549" s="52"/>
    </row>
    <row r="550" ht="15">
      <c r="E550" s="52"/>
    </row>
    <row r="551" ht="15">
      <c r="E551" s="52"/>
    </row>
    <row r="552" ht="15">
      <c r="E552" s="52"/>
    </row>
    <row r="553" ht="15">
      <c r="E553" s="52"/>
    </row>
    <row r="554" ht="15">
      <c r="E554" s="52"/>
    </row>
    <row r="555" ht="15">
      <c r="E555" s="52"/>
    </row>
    <row r="556" ht="15">
      <c r="E556" s="52"/>
    </row>
    <row r="557" ht="15">
      <c r="E557" s="52"/>
    </row>
    <row r="558" ht="15">
      <c r="E558" s="52"/>
    </row>
    <row r="559" ht="15">
      <c r="E559" s="52"/>
    </row>
    <row r="560" ht="15">
      <c r="E560" s="52"/>
    </row>
    <row r="561" ht="15">
      <c r="E561" s="52"/>
    </row>
    <row r="562" ht="15">
      <c r="E562" s="52"/>
    </row>
    <row r="563" ht="15">
      <c r="E563" s="52"/>
    </row>
    <row r="564" ht="15">
      <c r="E564" s="52"/>
    </row>
    <row r="565" ht="15">
      <c r="E565" s="52"/>
    </row>
    <row r="566" ht="15">
      <c r="E566" s="52"/>
    </row>
    <row r="567" ht="15">
      <c r="E567" s="52"/>
    </row>
    <row r="568" ht="15">
      <c r="E568" s="52"/>
    </row>
    <row r="569" ht="15">
      <c r="E569" s="52"/>
    </row>
    <row r="570" ht="15">
      <c r="E570" s="52"/>
    </row>
    <row r="571" ht="15">
      <c r="E571" s="52"/>
    </row>
    <row r="572" ht="15">
      <c r="E572" s="52"/>
    </row>
    <row r="573" ht="15">
      <c r="E573" s="52"/>
    </row>
    <row r="574" ht="15">
      <c r="E574" s="52"/>
    </row>
    <row r="575" ht="15">
      <c r="E575" s="52"/>
    </row>
    <row r="576" ht="15">
      <c r="E576" s="52"/>
    </row>
    <row r="577" ht="15">
      <c r="E577" s="52"/>
    </row>
    <row r="578" ht="15">
      <c r="E578" s="52"/>
    </row>
    <row r="579" ht="15">
      <c r="E579" s="52"/>
    </row>
    <row r="580" ht="15">
      <c r="E580" s="52"/>
    </row>
    <row r="581" ht="15">
      <c r="E581" s="52"/>
    </row>
    <row r="582" ht="15">
      <c r="E582" s="52"/>
    </row>
    <row r="583" ht="15">
      <c r="E583" s="52"/>
    </row>
    <row r="584" ht="15">
      <c r="E584" s="52"/>
    </row>
    <row r="585" ht="15">
      <c r="E585" s="52"/>
    </row>
    <row r="586" ht="15">
      <c r="E586" s="52"/>
    </row>
    <row r="587" ht="15">
      <c r="E587" s="52"/>
    </row>
    <row r="588" ht="15">
      <c r="E588" s="52"/>
    </row>
    <row r="589" ht="15">
      <c r="E589" s="52"/>
    </row>
    <row r="590" ht="15">
      <c r="E590" s="52"/>
    </row>
    <row r="591" ht="15">
      <c r="E591" s="52"/>
    </row>
    <row r="592" ht="15">
      <c r="E592" s="52"/>
    </row>
    <row r="593" ht="15">
      <c r="E593" s="52"/>
    </row>
    <row r="594" ht="15">
      <c r="E594" s="52"/>
    </row>
    <row r="595" ht="15">
      <c r="E595" s="52"/>
    </row>
    <row r="596" ht="15">
      <c r="E596" s="52"/>
    </row>
    <row r="597" ht="15">
      <c r="E597" s="52"/>
    </row>
    <row r="598" ht="15">
      <c r="E598" s="52"/>
    </row>
    <row r="599" ht="15">
      <c r="E599" s="52"/>
    </row>
    <row r="600" ht="15">
      <c r="E600" s="52"/>
    </row>
    <row r="601" ht="15">
      <c r="E601" s="52"/>
    </row>
    <row r="602" ht="15">
      <c r="E602" s="52"/>
    </row>
    <row r="603" ht="15">
      <c r="E603" s="52"/>
    </row>
    <row r="604" ht="15">
      <c r="E604" s="52"/>
    </row>
    <row r="605" ht="15">
      <c r="E605" s="52"/>
    </row>
    <row r="606" ht="15">
      <c r="E606" s="52"/>
    </row>
    <row r="607" ht="15">
      <c r="E607" s="52"/>
    </row>
    <row r="608" ht="15">
      <c r="E608" s="52"/>
    </row>
    <row r="609" ht="15">
      <c r="E609" s="52"/>
    </row>
    <row r="610" ht="15">
      <c r="E610" s="52"/>
    </row>
    <row r="611" ht="15">
      <c r="E611" s="52"/>
    </row>
    <row r="612" ht="15">
      <c r="E612" s="52"/>
    </row>
    <row r="613" ht="15">
      <c r="E613" s="52"/>
    </row>
    <row r="614" ht="15">
      <c r="E614" s="52"/>
    </row>
    <row r="615" ht="15">
      <c r="E615" s="52"/>
    </row>
    <row r="616" ht="15">
      <c r="E616" s="52"/>
    </row>
    <row r="617" ht="15">
      <c r="E617" s="52"/>
    </row>
    <row r="618" ht="15">
      <c r="E618" s="52"/>
    </row>
    <row r="619" ht="15">
      <c r="E619" s="52"/>
    </row>
    <row r="620" ht="15">
      <c r="E620" s="52"/>
    </row>
    <row r="621" ht="15">
      <c r="E621" s="52"/>
    </row>
    <row r="622" ht="15">
      <c r="E622" s="52"/>
    </row>
    <row r="623" ht="15">
      <c r="E623" s="52"/>
    </row>
    <row r="624" ht="15">
      <c r="E624" s="52"/>
    </row>
    <row r="625" ht="15">
      <c r="E625" s="52"/>
    </row>
    <row r="626" ht="15">
      <c r="E626" s="52"/>
    </row>
    <row r="627" ht="15">
      <c r="E627" s="52"/>
    </row>
    <row r="628" ht="15">
      <c r="E628" s="52"/>
    </row>
    <row r="629" ht="15">
      <c r="E629" s="52"/>
    </row>
    <row r="630" ht="15">
      <c r="E630" s="52"/>
    </row>
    <row r="631" ht="15">
      <c r="E631" s="52"/>
    </row>
    <row r="632" ht="15">
      <c r="E632" s="52"/>
    </row>
    <row r="633" ht="15">
      <c r="E633" s="52"/>
    </row>
    <row r="634" ht="15">
      <c r="E634" s="52"/>
    </row>
    <row r="635" ht="15">
      <c r="E635" s="52"/>
    </row>
    <row r="636" ht="15">
      <c r="E636" s="52"/>
    </row>
    <row r="637" ht="15">
      <c r="E637" s="52"/>
    </row>
    <row r="638" ht="15">
      <c r="E638" s="52"/>
    </row>
    <row r="639" ht="15">
      <c r="E639" s="52"/>
    </row>
    <row r="640" ht="15">
      <c r="E640" s="52"/>
    </row>
    <row r="641" ht="15">
      <c r="E641" s="52"/>
    </row>
    <row r="642" ht="15">
      <c r="E642" s="52"/>
    </row>
    <row r="643" ht="15">
      <c r="E643" s="52"/>
    </row>
    <row r="644" ht="15">
      <c r="E644" s="52"/>
    </row>
    <row r="645" ht="15">
      <c r="E645" s="52"/>
    </row>
    <row r="646" ht="15">
      <c r="E646" s="52"/>
    </row>
    <row r="647" ht="15">
      <c r="E647" s="52"/>
    </row>
    <row r="648" ht="15">
      <c r="E648" s="52"/>
    </row>
    <row r="649" ht="15">
      <c r="E649" s="52"/>
    </row>
    <row r="650" ht="15">
      <c r="E650" s="52"/>
    </row>
    <row r="651" ht="15">
      <c r="E651" s="52"/>
    </row>
    <row r="652" ht="15">
      <c r="E652" s="52"/>
    </row>
    <row r="653" ht="15">
      <c r="E653" s="52"/>
    </row>
    <row r="654" ht="15">
      <c r="E654" s="52"/>
    </row>
    <row r="655" ht="15">
      <c r="E655" s="52"/>
    </row>
    <row r="656" ht="15">
      <c r="E656" s="52"/>
    </row>
    <row r="657" ht="15">
      <c r="E657" s="52"/>
    </row>
    <row r="658" ht="15">
      <c r="E658" s="52"/>
    </row>
    <row r="659" ht="15">
      <c r="E659" s="52"/>
    </row>
    <row r="660" ht="15">
      <c r="E660" s="52"/>
    </row>
    <row r="661" ht="15">
      <c r="E661" s="52"/>
    </row>
    <row r="662" ht="15">
      <c r="E662" s="52"/>
    </row>
    <row r="663" ht="15">
      <c r="E663" s="52"/>
    </row>
    <row r="664" ht="15">
      <c r="E664" s="52"/>
    </row>
    <row r="665" ht="15">
      <c r="E665" s="52"/>
    </row>
    <row r="666" ht="15">
      <c r="E666" s="52"/>
    </row>
    <row r="667" ht="15">
      <c r="E667" s="52"/>
    </row>
    <row r="668" ht="15">
      <c r="E668" s="52"/>
    </row>
    <row r="669" ht="15">
      <c r="E669" s="52"/>
    </row>
    <row r="670" ht="15">
      <c r="E670" s="52"/>
    </row>
    <row r="671" ht="15">
      <c r="E671" s="52"/>
    </row>
    <row r="672" ht="15">
      <c r="E672" s="52"/>
    </row>
    <row r="673" ht="15">
      <c r="E673" s="52"/>
    </row>
    <row r="674" ht="15">
      <c r="E674" s="52"/>
    </row>
    <row r="675" ht="15">
      <c r="E675" s="52"/>
    </row>
    <row r="676" ht="15">
      <c r="E676" s="52"/>
    </row>
    <row r="677" ht="15">
      <c r="E677" s="52"/>
    </row>
    <row r="678" ht="15">
      <c r="E678" s="52"/>
    </row>
    <row r="679" ht="15">
      <c r="E679" s="52"/>
    </row>
    <row r="680" ht="15">
      <c r="E680" s="52"/>
    </row>
    <row r="681" ht="15">
      <c r="E681" s="52"/>
    </row>
    <row r="682" ht="15">
      <c r="E682" s="52"/>
    </row>
    <row r="683" ht="15">
      <c r="E683" s="52"/>
    </row>
    <row r="684" ht="15">
      <c r="E684" s="52"/>
    </row>
    <row r="685" ht="15">
      <c r="E685" s="52"/>
    </row>
    <row r="686" ht="15">
      <c r="E686" s="52"/>
    </row>
    <row r="687" ht="15">
      <c r="E687" s="52"/>
    </row>
    <row r="688" ht="15">
      <c r="E688" s="52"/>
    </row>
    <row r="689" ht="15">
      <c r="E689" s="52"/>
    </row>
    <row r="690" ht="15">
      <c r="E690" s="52"/>
    </row>
    <row r="691" ht="15">
      <c r="E691" s="52"/>
    </row>
    <row r="692" ht="15">
      <c r="E692" s="52"/>
    </row>
    <row r="693" ht="15">
      <c r="E693" s="52"/>
    </row>
    <row r="694" ht="15">
      <c r="E694" s="52"/>
    </row>
    <row r="695" ht="15">
      <c r="E695" s="52"/>
    </row>
    <row r="696" ht="15">
      <c r="E696" s="52"/>
    </row>
    <row r="697" ht="15">
      <c r="E697" s="52"/>
    </row>
    <row r="698" ht="15">
      <c r="E698" s="52"/>
    </row>
    <row r="699" ht="15">
      <c r="E699" s="52"/>
    </row>
    <row r="700" ht="15">
      <c r="E700" s="52"/>
    </row>
    <row r="701" ht="15">
      <c r="E701" s="52"/>
    </row>
    <row r="702" ht="15">
      <c r="E702" s="52"/>
    </row>
    <row r="703" ht="15">
      <c r="E703" s="52"/>
    </row>
    <row r="704" ht="15">
      <c r="E704" s="52"/>
    </row>
    <row r="705" ht="15">
      <c r="E705" s="52"/>
    </row>
    <row r="706" ht="15">
      <c r="E706" s="52"/>
    </row>
    <row r="707" ht="15">
      <c r="E707" s="52"/>
    </row>
    <row r="708" ht="15">
      <c r="E708" s="52"/>
    </row>
    <row r="709" ht="15">
      <c r="E709" s="52"/>
    </row>
    <row r="710" ht="15">
      <c r="E710" s="52"/>
    </row>
    <row r="711" ht="15">
      <c r="E711" s="52"/>
    </row>
    <row r="712" ht="15">
      <c r="E712" s="52"/>
    </row>
    <row r="713" ht="15">
      <c r="E713" s="52"/>
    </row>
    <row r="714" ht="15">
      <c r="E714" s="52"/>
    </row>
    <row r="715" ht="15">
      <c r="E715" s="52"/>
    </row>
    <row r="716" ht="15">
      <c r="E716" s="52"/>
    </row>
    <row r="717" ht="15">
      <c r="E717" s="52"/>
    </row>
    <row r="718" ht="15">
      <c r="E718" s="52"/>
    </row>
    <row r="719" ht="15">
      <c r="E719" s="52"/>
    </row>
    <row r="720" ht="15">
      <c r="E720" s="52"/>
    </row>
    <row r="721" ht="15">
      <c r="E721" s="52"/>
    </row>
    <row r="722" ht="15">
      <c r="E722" s="52"/>
    </row>
    <row r="723" ht="15">
      <c r="E723" s="52"/>
    </row>
    <row r="724" ht="15">
      <c r="E724" s="52"/>
    </row>
    <row r="725" ht="15">
      <c r="E725" s="52"/>
    </row>
    <row r="726" ht="15">
      <c r="E726" s="52"/>
    </row>
    <row r="727" ht="15">
      <c r="E727" s="52"/>
    </row>
    <row r="728" ht="15">
      <c r="E728" s="52"/>
    </row>
    <row r="729" ht="15">
      <c r="E729" s="52"/>
    </row>
    <row r="730" ht="15">
      <c r="E730" s="52"/>
    </row>
    <row r="731" ht="15">
      <c r="E731" s="52"/>
    </row>
    <row r="732" ht="15">
      <c r="E732" s="52"/>
    </row>
    <row r="733" ht="15">
      <c r="E733" s="52"/>
    </row>
    <row r="734" ht="15">
      <c r="E734" s="52"/>
    </row>
    <row r="735" ht="15">
      <c r="E735" s="52"/>
    </row>
    <row r="736" ht="15">
      <c r="E736" s="52"/>
    </row>
    <row r="737" ht="15">
      <c r="E737" s="52"/>
    </row>
    <row r="738" ht="15">
      <c r="E738" s="52"/>
    </row>
    <row r="739" ht="15">
      <c r="E739" s="52"/>
    </row>
    <row r="740" ht="15">
      <c r="E740" s="52"/>
    </row>
    <row r="741" ht="15">
      <c r="E741" s="52"/>
    </row>
    <row r="742" ht="15">
      <c r="E742" s="52"/>
    </row>
    <row r="743" ht="15">
      <c r="E743" s="52"/>
    </row>
    <row r="744" ht="15">
      <c r="E744" s="52"/>
    </row>
    <row r="745" ht="15">
      <c r="E745" s="52"/>
    </row>
    <row r="746" ht="15">
      <c r="E746" s="52"/>
    </row>
    <row r="747" ht="15">
      <c r="E747" s="52"/>
    </row>
    <row r="748" ht="15">
      <c r="E748" s="52"/>
    </row>
    <row r="749" ht="15">
      <c r="E749" s="52"/>
    </row>
    <row r="750" ht="15">
      <c r="E750" s="52"/>
    </row>
    <row r="751" ht="15">
      <c r="E751" s="52"/>
    </row>
    <row r="752" ht="15">
      <c r="E752" s="52"/>
    </row>
    <row r="753" ht="15">
      <c r="E753" s="52"/>
    </row>
    <row r="754" ht="15">
      <c r="E754" s="52"/>
    </row>
    <row r="755" ht="15">
      <c r="E755" s="52"/>
    </row>
    <row r="756" ht="15">
      <c r="E756" s="52"/>
    </row>
    <row r="757" ht="15">
      <c r="E757" s="52"/>
    </row>
    <row r="758" ht="15">
      <c r="E758" s="52"/>
    </row>
    <row r="759" ht="15">
      <c r="E759" s="52"/>
    </row>
    <row r="760" ht="15">
      <c r="E760" s="52"/>
    </row>
    <row r="761" ht="15">
      <c r="E761" s="52"/>
    </row>
    <row r="762" ht="15">
      <c r="E762" s="52"/>
    </row>
    <row r="763" ht="15">
      <c r="E763" s="52"/>
    </row>
    <row r="764" ht="15">
      <c r="E764" s="52"/>
    </row>
    <row r="765" ht="15">
      <c r="E765" s="52"/>
    </row>
    <row r="766" ht="15">
      <c r="E766" s="52"/>
    </row>
    <row r="767" ht="15">
      <c r="E767" s="52"/>
    </row>
    <row r="768" ht="15">
      <c r="E768" s="52"/>
    </row>
    <row r="769" ht="15">
      <c r="E769" s="52"/>
    </row>
    <row r="770" ht="15">
      <c r="E770" s="52"/>
    </row>
    <row r="771" ht="15">
      <c r="E771" s="52"/>
    </row>
    <row r="772" ht="15">
      <c r="E772" s="52"/>
    </row>
    <row r="773" ht="15">
      <c r="E773" s="52"/>
    </row>
    <row r="774" ht="15">
      <c r="E774" s="52"/>
    </row>
    <row r="775" ht="15">
      <c r="E775" s="52"/>
    </row>
    <row r="776" ht="15">
      <c r="E776" s="52"/>
    </row>
    <row r="777" ht="15">
      <c r="E777" s="52"/>
    </row>
    <row r="778" ht="15">
      <c r="E778" s="52"/>
    </row>
    <row r="779" ht="15">
      <c r="E779" s="52"/>
    </row>
    <row r="780" ht="15">
      <c r="E780" s="52"/>
    </row>
    <row r="781" ht="15">
      <c r="E781" s="52"/>
    </row>
    <row r="782" ht="15">
      <c r="E782" s="52"/>
    </row>
    <row r="783" ht="15">
      <c r="E783" s="52"/>
    </row>
    <row r="784" ht="15">
      <c r="E784" s="52"/>
    </row>
    <row r="785" ht="15">
      <c r="E785" s="52"/>
    </row>
    <row r="786" ht="15">
      <c r="E786" s="52"/>
    </row>
    <row r="787" ht="15">
      <c r="E787" s="52"/>
    </row>
    <row r="788" ht="15">
      <c r="E788" s="52"/>
    </row>
    <row r="789" ht="15">
      <c r="E789" s="52"/>
    </row>
    <row r="790" ht="15">
      <c r="E790" s="52"/>
    </row>
    <row r="791" ht="15">
      <c r="E791" s="52"/>
    </row>
    <row r="792" ht="15">
      <c r="E792" s="52"/>
    </row>
    <row r="793" ht="15">
      <c r="E793" s="52"/>
    </row>
    <row r="794" ht="15">
      <c r="E794" s="52"/>
    </row>
    <row r="795" ht="15">
      <c r="E795" s="52"/>
    </row>
    <row r="796" ht="15">
      <c r="E796" s="52"/>
    </row>
    <row r="797" ht="15">
      <c r="E797" s="52"/>
    </row>
    <row r="798" ht="15">
      <c r="E798" s="52"/>
    </row>
    <row r="799" ht="15">
      <c r="E799" s="52"/>
    </row>
    <row r="800" ht="15">
      <c r="E800" s="52"/>
    </row>
    <row r="801" ht="15">
      <c r="E801" s="52"/>
    </row>
    <row r="802" ht="15">
      <c r="E802" s="52"/>
    </row>
    <row r="803" ht="15">
      <c r="E803" s="52"/>
    </row>
    <row r="804" ht="15">
      <c r="E804" s="52"/>
    </row>
    <row r="805" ht="15">
      <c r="E805" s="52"/>
    </row>
    <row r="806" ht="15">
      <c r="E806" s="52"/>
    </row>
    <row r="807" ht="15">
      <c r="E807" s="52"/>
    </row>
    <row r="808" ht="15">
      <c r="E808" s="52"/>
    </row>
    <row r="809" ht="15">
      <c r="E809" s="52"/>
    </row>
    <row r="810" ht="15">
      <c r="E810" s="52"/>
    </row>
    <row r="811" ht="15">
      <c r="E811" s="52"/>
    </row>
    <row r="812" ht="15">
      <c r="E812" s="52"/>
    </row>
    <row r="813" ht="15">
      <c r="E813" s="52"/>
    </row>
    <row r="814" ht="15">
      <c r="E814" s="52"/>
    </row>
    <row r="815" ht="15">
      <c r="E815" s="52"/>
    </row>
    <row r="816" ht="15">
      <c r="E816" s="52"/>
    </row>
    <row r="817" ht="15">
      <c r="E817" s="52"/>
    </row>
    <row r="818" ht="15">
      <c r="E818" s="52"/>
    </row>
    <row r="819" ht="15">
      <c r="E819" s="52"/>
    </row>
    <row r="820" ht="15">
      <c r="E820" s="52"/>
    </row>
    <row r="821" ht="15">
      <c r="E821" s="52"/>
    </row>
    <row r="822" ht="15">
      <c r="E822" s="52"/>
    </row>
    <row r="823" ht="15">
      <c r="E823" s="52"/>
    </row>
    <row r="824" ht="15">
      <c r="E824" s="52"/>
    </row>
    <row r="825" ht="15">
      <c r="E825" s="52"/>
    </row>
    <row r="826" ht="15">
      <c r="E826" s="52"/>
    </row>
    <row r="827" ht="15">
      <c r="E827" s="52"/>
    </row>
    <row r="828" ht="15">
      <c r="E828" s="52"/>
    </row>
    <row r="829" ht="15">
      <c r="E829" s="52"/>
    </row>
    <row r="830" ht="15">
      <c r="E830" s="52"/>
    </row>
    <row r="831" ht="15">
      <c r="E831" s="52"/>
    </row>
    <row r="832" ht="15">
      <c r="E832" s="52"/>
    </row>
    <row r="833" ht="15">
      <c r="E833" s="52"/>
    </row>
    <row r="834" ht="15">
      <c r="E834" s="52"/>
    </row>
    <row r="835" ht="15">
      <c r="E835" s="52"/>
    </row>
    <row r="836" ht="15">
      <c r="E836" s="52"/>
    </row>
    <row r="837" ht="15">
      <c r="E837" s="52"/>
    </row>
    <row r="838" ht="15">
      <c r="E838" s="52"/>
    </row>
    <row r="839" ht="15">
      <c r="E839" s="52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  <row r="877" ht="15">
      <c r="C877" s="38"/>
    </row>
    <row r="878" ht="15">
      <c r="C878" s="38"/>
    </row>
    <row r="879" ht="15">
      <c r="C879" s="38"/>
    </row>
    <row r="880" ht="15">
      <c r="C880" s="38"/>
    </row>
    <row r="881" ht="15">
      <c r="C881" s="38"/>
    </row>
    <row r="882" ht="15">
      <c r="C882" s="38"/>
    </row>
    <row r="883" ht="15">
      <c r="C883" s="38"/>
    </row>
    <row r="884" ht="15">
      <c r="C884" s="38"/>
    </row>
    <row r="885" ht="15">
      <c r="C885" s="38"/>
    </row>
    <row r="886" ht="15">
      <c r="C886" s="38"/>
    </row>
    <row r="887" ht="15">
      <c r="C887" s="38"/>
    </row>
    <row r="888" ht="15">
      <c r="C888" s="38"/>
    </row>
    <row r="889" ht="15">
      <c r="C889" s="38"/>
    </row>
    <row r="890" ht="15">
      <c r="C890" s="38"/>
    </row>
    <row r="891" ht="15">
      <c r="C891" s="38"/>
    </row>
    <row r="892" ht="15">
      <c r="C892" s="38"/>
    </row>
    <row r="893" ht="15">
      <c r="C893" s="38"/>
    </row>
    <row r="894" ht="15">
      <c r="C894" s="38"/>
    </row>
    <row r="895" ht="15">
      <c r="C895" s="38"/>
    </row>
    <row r="896" ht="15">
      <c r="C896" s="38"/>
    </row>
    <row r="897" ht="15">
      <c r="C897" s="38"/>
    </row>
    <row r="898" ht="15">
      <c r="C898" s="38"/>
    </row>
    <row r="899" ht="15">
      <c r="C899" s="38"/>
    </row>
    <row r="900" ht="15">
      <c r="C900" s="38"/>
    </row>
    <row r="901" ht="15">
      <c r="C901" s="38"/>
    </row>
    <row r="902" ht="15">
      <c r="C902" s="38"/>
    </row>
    <row r="903" ht="15">
      <c r="C903" s="38"/>
    </row>
    <row r="904" ht="15">
      <c r="C904" s="38"/>
    </row>
    <row r="905" ht="15">
      <c r="C905" s="38"/>
    </row>
    <row r="906" ht="15">
      <c r="C906" s="38"/>
    </row>
    <row r="907" ht="15">
      <c r="C907" s="38"/>
    </row>
    <row r="908" ht="15">
      <c r="C908" s="38"/>
    </row>
    <row r="909" ht="15">
      <c r="C909" s="38"/>
    </row>
    <row r="910" ht="15">
      <c r="C910" s="38"/>
    </row>
    <row r="911" ht="15">
      <c r="C911" s="38"/>
    </row>
    <row r="912" ht="15">
      <c r="C912" s="38"/>
    </row>
    <row r="913" ht="15">
      <c r="C913" s="38"/>
    </row>
    <row r="914" ht="15">
      <c r="C914" s="38"/>
    </row>
    <row r="915" ht="15">
      <c r="C915" s="38"/>
    </row>
    <row r="916" ht="15">
      <c r="C916" s="38"/>
    </row>
    <row r="917" ht="15">
      <c r="C917" s="38"/>
    </row>
    <row r="918" ht="15">
      <c r="C918" s="38"/>
    </row>
    <row r="919" ht="15">
      <c r="C919" s="38"/>
    </row>
    <row r="920" ht="15">
      <c r="C920" s="38"/>
    </row>
    <row r="921" ht="15">
      <c r="C921" s="38"/>
    </row>
    <row r="922" ht="15">
      <c r="C922" s="38"/>
    </row>
    <row r="923" ht="15">
      <c r="C923" s="38"/>
    </row>
    <row r="924" ht="15">
      <c r="C924" s="38"/>
    </row>
    <row r="925" ht="15">
      <c r="C925" s="38"/>
    </row>
    <row r="926" ht="15">
      <c r="C926" s="38"/>
    </row>
    <row r="927" ht="15">
      <c r="C927" s="38"/>
    </row>
    <row r="928" ht="15">
      <c r="C928" s="38"/>
    </row>
    <row r="929" ht="15">
      <c r="C929" s="38"/>
    </row>
    <row r="930" ht="15">
      <c r="C930" s="38"/>
    </row>
    <row r="931" ht="15">
      <c r="C931" s="38"/>
    </row>
    <row r="932" ht="15">
      <c r="C932" s="38"/>
    </row>
    <row r="933" ht="15">
      <c r="C933" s="38"/>
    </row>
    <row r="934" ht="15">
      <c r="C934" s="38"/>
    </row>
    <row r="935" ht="15">
      <c r="C935" s="38"/>
    </row>
    <row r="936" ht="15">
      <c r="C936" s="38"/>
    </row>
    <row r="937" ht="15">
      <c r="C937" s="38"/>
    </row>
    <row r="938" ht="15">
      <c r="C938" s="38"/>
    </row>
    <row r="939" ht="15">
      <c r="C939" s="38"/>
    </row>
    <row r="940" ht="15">
      <c r="C940" s="38"/>
    </row>
    <row r="941" ht="15">
      <c r="C941" s="38"/>
    </row>
    <row r="942" ht="15">
      <c r="C942" s="38"/>
    </row>
    <row r="943" ht="15">
      <c r="C943" s="38"/>
    </row>
    <row r="944" ht="15">
      <c r="C944" s="38"/>
    </row>
    <row r="945" ht="15">
      <c r="C945" s="38"/>
    </row>
    <row r="946" ht="15">
      <c r="C946" s="38"/>
    </row>
    <row r="947" ht="15">
      <c r="C947" s="38"/>
    </row>
    <row r="948" ht="15">
      <c r="C948" s="38"/>
    </row>
    <row r="949" ht="15">
      <c r="C949" s="38"/>
    </row>
    <row r="950" ht="15">
      <c r="C950" s="38"/>
    </row>
    <row r="951" ht="15">
      <c r="C951" s="38"/>
    </row>
    <row r="952" ht="15">
      <c r="C952" s="38"/>
    </row>
    <row r="953" ht="15">
      <c r="C953" s="38"/>
    </row>
    <row r="954" ht="15">
      <c r="C954" s="38"/>
    </row>
    <row r="955" ht="15">
      <c r="C955" s="38"/>
    </row>
    <row r="956" ht="15">
      <c r="C956" s="38"/>
    </row>
    <row r="957" ht="15">
      <c r="C957" s="38"/>
    </row>
    <row r="958" ht="15">
      <c r="C958" s="38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F210" name="ammortamento"/>
  </protectedRanges>
  <dataValidations count="2">
    <dataValidation type="list" allowBlank="1" showErrorMessage="1" sqref="F210">
      <formula1>"Francese, Italiano"</formula1>
    </dataValidation>
    <dataValidation allowBlank="1" showErrorMessage="1" sqref="C8"/>
  </dataValidations>
  <hyperlinks>
    <hyperlink ref="D10:E10" r:id="rId1" tooltip="calcolo piano di ammortamento prestito personale alla francese a rata fissa" display="calcolo piano ammortamento prestito alla francese a rata fissa"/>
    <hyperlink ref="D2:E2" r:id="rId2" tooltip="Prestiti Personali Fino A 180 Mesi o 15 Anni e Banche Che Lo Fanno" display="Prestiti Personali Fino A 180 Mesi o 15 Anni e Banche Che Lo Fanno"/>
    <hyperlink ref="D3:E3" r:id="rId3" tooltip="Calcolo di un Piano di Ammortamento Prestito Con Maxi Rata Finale" display="Calcolo di un Piano di Ammortamento Prestito Con Maxi Rata Finale"/>
    <hyperlink ref="D4:E4" r:id="rId4" tooltip="Calcolo Prestito Personale Partendo Dalla Rata &amp; Importo Massimo Erogabile" display="Calcolo Prestito Partendo Dalla Rata &amp; Importo Massimo Erogabile"/>
  </hyperlinks>
  <printOptions/>
  <pageMargins left="0.7" right="0.7" top="0.75" bottom="0.75" header="0.3" footer="0.3"/>
  <pageSetup orientation="portrait" paperSize="9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Mediaprestiti.it</Manager>
  <Company>www.mediaprestiti.it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piano ammortamento prestito excel xls 2024</dc:title>
  <dc:subject>piano ammortamento prestito excel xls</dc:subject>
  <dc:creator>MediaPrestiti.it</dc:creator>
  <cp:keywords>ammortamento prestito excel; ammortamento prestito xls</cp:keywords>
  <dc:description>Foglio di calcolo piano ammortamento prestito personale excel xls by Mediaprestiti.it 2024</dc:description>
  <cp:lastModifiedBy>Rodolfo</cp:lastModifiedBy>
  <dcterms:created xsi:type="dcterms:W3CDTF">2019-03-30T08:16:58Z</dcterms:created>
  <dcterms:modified xsi:type="dcterms:W3CDTF">2024-01-05T09:22:42Z</dcterms:modified>
  <cp:category>ammortamento excel; ammortamento xls; ammortamento prestito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ano ammortamento prestito excel xls">
    <vt:lpwstr>piano ammortamento prestito excel xls</vt:lpwstr>
  </property>
</Properties>
</file>